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60" windowWidth="15420" windowHeight="4830" tabRatio="887" firstSheet="5" activeTab="8"/>
  </bookViews>
  <sheets>
    <sheet name="T1-1a. Medical" sheetId="1" r:id="rId1"/>
    <sheet name="T1-1b. Medical index" sheetId="5" r:id="rId2"/>
    <sheet name="T1-1c. Medical table" sheetId="10" r:id="rId3"/>
    <sheet name="T1-2a. Dental" sheetId="2" r:id="rId4"/>
    <sheet name="T1-2b. Dental index" sheetId="6" r:id="rId5"/>
    <sheet name="T1-3a. Paramedical" sheetId="3" r:id="rId6"/>
    <sheet name="T1-3b. Paramedical index" sheetId="7" r:id="rId7"/>
    <sheet name="T1-4. Country summary index" sheetId="8" r:id="rId8"/>
    <sheet name="T1-5. Country summary %" sheetId="9" r:id="rId9"/>
  </sheets>
  <calcPr calcId="125725" calcMode="manual"/>
</workbook>
</file>

<file path=xl/calcChain.xml><?xml version="1.0" encoding="utf-8"?>
<calcChain xmlns="http://schemas.openxmlformats.org/spreadsheetml/2006/main">
  <c r="G49" i="10"/>
  <c r="H238" i="5"/>
  <c r="B66" i="10"/>
  <c r="C66"/>
  <c r="D66"/>
  <c r="E66"/>
  <c r="F66"/>
  <c r="G66"/>
  <c r="H66"/>
  <c r="I66"/>
  <c r="J66"/>
  <c r="K66"/>
  <c r="B65"/>
  <c r="C65"/>
  <c r="D65"/>
  <c r="E65"/>
  <c r="F65"/>
  <c r="G65"/>
  <c r="H65"/>
  <c r="I65"/>
  <c r="J65"/>
  <c r="K65"/>
  <c r="B64"/>
  <c r="C64"/>
  <c r="D64"/>
  <c r="E64"/>
  <c r="F64"/>
  <c r="G64"/>
  <c r="H64"/>
  <c r="I64"/>
  <c r="J64"/>
  <c r="K64"/>
  <c r="L64" s="1"/>
  <c r="B63"/>
  <c r="C63"/>
  <c r="D63"/>
  <c r="E63"/>
  <c r="F63"/>
  <c r="G63"/>
  <c r="H63"/>
  <c r="I63"/>
  <c r="J63"/>
  <c r="K63"/>
  <c r="B61"/>
  <c r="C61"/>
  <c r="D61"/>
  <c r="E61"/>
  <c r="F61"/>
  <c r="G61"/>
  <c r="H61"/>
  <c r="I61"/>
  <c r="J61"/>
  <c r="K61"/>
  <c r="B60"/>
  <c r="C60"/>
  <c r="D60"/>
  <c r="E60"/>
  <c r="F60"/>
  <c r="G60"/>
  <c r="H60"/>
  <c r="I60"/>
  <c r="J60"/>
  <c r="K60"/>
  <c r="B59"/>
  <c r="C59"/>
  <c r="D59"/>
  <c r="E59"/>
  <c r="F59"/>
  <c r="G59"/>
  <c r="H59"/>
  <c r="I59"/>
  <c r="J59"/>
  <c r="K59"/>
  <c r="B58"/>
  <c r="C58"/>
  <c r="D58"/>
  <c r="E58"/>
  <c r="F58"/>
  <c r="G58"/>
  <c r="H58"/>
  <c r="I58"/>
  <c r="J58"/>
  <c r="K58"/>
  <c r="B55"/>
  <c r="C55"/>
  <c r="D55"/>
  <c r="E55"/>
  <c r="F55"/>
  <c r="G55"/>
  <c r="H55"/>
  <c r="I55"/>
  <c r="J55"/>
  <c r="K55"/>
  <c r="B54"/>
  <c r="C54"/>
  <c r="D54"/>
  <c r="E54"/>
  <c r="F54"/>
  <c r="G54"/>
  <c r="H54"/>
  <c r="I54"/>
  <c r="J54"/>
  <c r="K54"/>
  <c r="B53"/>
  <c r="C53"/>
  <c r="D53"/>
  <c r="E53"/>
  <c r="F53"/>
  <c r="G53"/>
  <c r="H53"/>
  <c r="I53"/>
  <c r="J53"/>
  <c r="K53"/>
  <c r="B52"/>
  <c r="C52"/>
  <c r="D52"/>
  <c r="E52"/>
  <c r="F52"/>
  <c r="G52"/>
  <c r="H52"/>
  <c r="I52"/>
  <c r="J52"/>
  <c r="K52"/>
  <c r="B51"/>
  <c r="C51"/>
  <c r="D51"/>
  <c r="E51"/>
  <c r="F51"/>
  <c r="G51"/>
  <c r="H51"/>
  <c r="I51"/>
  <c r="J51"/>
  <c r="K51"/>
  <c r="B50"/>
  <c r="C50"/>
  <c r="D50"/>
  <c r="E50"/>
  <c r="F50"/>
  <c r="G50"/>
  <c r="H50"/>
  <c r="I50"/>
  <c r="J50"/>
  <c r="K50"/>
  <c r="B49"/>
  <c r="C49"/>
  <c r="D49"/>
  <c r="E49"/>
  <c r="F49"/>
  <c r="H49"/>
  <c r="I49"/>
  <c r="J49"/>
  <c r="K49"/>
  <c r="B48"/>
  <c r="C48"/>
  <c r="D48"/>
  <c r="E48"/>
  <c r="F48"/>
  <c r="G48"/>
  <c r="H48"/>
  <c r="I48"/>
  <c r="J48"/>
  <c r="K48"/>
  <c r="B47"/>
  <c r="C47"/>
  <c r="D47"/>
  <c r="E47"/>
  <c r="F47"/>
  <c r="G47"/>
  <c r="H47"/>
  <c r="I47"/>
  <c r="J47"/>
  <c r="K47"/>
  <c r="B44"/>
  <c r="C44"/>
  <c r="D44"/>
  <c r="E44"/>
  <c r="F44"/>
  <c r="G44"/>
  <c r="H44"/>
  <c r="I44"/>
  <c r="J44"/>
  <c r="K44"/>
  <c r="B43"/>
  <c r="C43"/>
  <c r="D43"/>
  <c r="E43"/>
  <c r="F43"/>
  <c r="G43"/>
  <c r="H43"/>
  <c r="I43"/>
  <c r="J43"/>
  <c r="K43"/>
  <c r="B40"/>
  <c r="C40"/>
  <c r="D40"/>
  <c r="E40"/>
  <c r="F40"/>
  <c r="G40"/>
  <c r="H40"/>
  <c r="I40"/>
  <c r="J40"/>
  <c r="K40"/>
  <c r="B39"/>
  <c r="C39"/>
  <c r="D39"/>
  <c r="E39"/>
  <c r="F39"/>
  <c r="G39"/>
  <c r="H39"/>
  <c r="I39"/>
  <c r="J39"/>
  <c r="K39"/>
  <c r="B38"/>
  <c r="C38"/>
  <c r="D38"/>
  <c r="E38"/>
  <c r="F38"/>
  <c r="G38"/>
  <c r="H38"/>
  <c r="I38"/>
  <c r="J38"/>
  <c r="K38"/>
  <c r="B37"/>
  <c r="C37"/>
  <c r="D37"/>
  <c r="E37"/>
  <c r="F37"/>
  <c r="G37"/>
  <c r="H37"/>
  <c r="I37"/>
  <c r="J37"/>
  <c r="K37"/>
  <c r="B36"/>
  <c r="C36"/>
  <c r="D36"/>
  <c r="E36"/>
  <c r="F36"/>
  <c r="G36"/>
  <c r="H36"/>
  <c r="I36"/>
  <c r="J36"/>
  <c r="K36"/>
  <c r="B35"/>
  <c r="C35"/>
  <c r="D35"/>
  <c r="E35"/>
  <c r="F35"/>
  <c r="G35"/>
  <c r="H35"/>
  <c r="I35"/>
  <c r="J35"/>
  <c r="K35"/>
  <c r="B26"/>
  <c r="C26"/>
  <c r="D26"/>
  <c r="E26"/>
  <c r="F26"/>
  <c r="G26"/>
  <c r="H26"/>
  <c r="I26"/>
  <c r="J26"/>
  <c r="K26"/>
  <c r="B25"/>
  <c r="C25"/>
  <c r="D25"/>
  <c r="E25"/>
  <c r="F25"/>
  <c r="G25"/>
  <c r="H25"/>
  <c r="I25"/>
  <c r="J25"/>
  <c r="K25"/>
  <c r="B24"/>
  <c r="C24"/>
  <c r="D24"/>
  <c r="E24"/>
  <c r="F24"/>
  <c r="G24"/>
  <c r="H24"/>
  <c r="I24"/>
  <c r="J24"/>
  <c r="K24"/>
  <c r="B23"/>
  <c r="C23"/>
  <c r="D23"/>
  <c r="E23"/>
  <c r="F23"/>
  <c r="G23"/>
  <c r="H23"/>
  <c r="I23"/>
  <c r="J23"/>
  <c r="K23"/>
  <c r="B22"/>
  <c r="C22"/>
  <c r="D22"/>
  <c r="E22"/>
  <c r="F22"/>
  <c r="G22"/>
  <c r="H22"/>
  <c r="I22"/>
  <c r="J22"/>
  <c r="K22"/>
  <c r="B19"/>
  <c r="C19"/>
  <c r="D19"/>
  <c r="E19"/>
  <c r="F19"/>
  <c r="G19"/>
  <c r="H19"/>
  <c r="I19"/>
  <c r="J19"/>
  <c r="K19"/>
  <c r="B18"/>
  <c r="C18"/>
  <c r="D18"/>
  <c r="E18"/>
  <c r="F18"/>
  <c r="G18"/>
  <c r="H18"/>
  <c r="I18"/>
  <c r="J18"/>
  <c r="K18"/>
  <c r="B13"/>
  <c r="C13"/>
  <c r="D13"/>
  <c r="E13"/>
  <c r="F13"/>
  <c r="G13"/>
  <c r="H13"/>
  <c r="I13"/>
  <c r="J13"/>
  <c r="K13"/>
  <c r="B12"/>
  <c r="C12"/>
  <c r="D12"/>
  <c r="E12"/>
  <c r="F12"/>
  <c r="G12"/>
  <c r="H12"/>
  <c r="I12"/>
  <c r="J12"/>
  <c r="K12"/>
  <c r="B9"/>
  <c r="C9"/>
  <c r="D9"/>
  <c r="E9"/>
  <c r="F9"/>
  <c r="G9"/>
  <c r="H9"/>
  <c r="I9"/>
  <c r="J9"/>
  <c r="K9"/>
  <c r="B8"/>
  <c r="C8"/>
  <c r="D8"/>
  <c r="E8"/>
  <c r="F8"/>
  <c r="G8"/>
  <c r="H8"/>
  <c r="I8"/>
  <c r="J8"/>
  <c r="K8"/>
  <c r="B7"/>
  <c r="C7"/>
  <c r="D7"/>
  <c r="E7"/>
  <c r="F7"/>
  <c r="G7"/>
  <c r="H7"/>
  <c r="I7"/>
  <c r="J7"/>
  <c r="K7"/>
  <c r="B6"/>
  <c r="C6"/>
  <c r="D6"/>
  <c r="E6"/>
  <c r="F6"/>
  <c r="G6"/>
  <c r="H6"/>
  <c r="I6"/>
  <c r="J6"/>
  <c r="K6"/>
  <c r="B5"/>
  <c r="C5"/>
  <c r="D5"/>
  <c r="E5"/>
  <c r="F5"/>
  <c r="G5"/>
  <c r="H5"/>
  <c r="I5"/>
  <c r="J5"/>
  <c r="L5" s="1"/>
  <c r="K5"/>
  <c r="H250" i="5"/>
  <c r="C169"/>
  <c r="C171"/>
  <c r="C68"/>
  <c r="C70"/>
  <c r="H169"/>
  <c r="H171"/>
  <c r="K68"/>
  <c r="K70"/>
  <c r="H155"/>
  <c r="H157"/>
  <c r="H51" i="8" s="1"/>
  <c r="G55" i="9" s="1"/>
  <c r="C169" i="7"/>
  <c r="C171"/>
  <c r="C68"/>
  <c r="C70"/>
  <c r="H169"/>
  <c r="H171"/>
  <c r="H155"/>
  <c r="H157"/>
  <c r="H250"/>
  <c r="C169" i="6"/>
  <c r="C171"/>
  <c r="C68"/>
  <c r="C70"/>
  <c r="H169"/>
  <c r="H171"/>
  <c r="H155"/>
  <c r="H157"/>
  <c r="H250"/>
  <c r="C264" i="7"/>
  <c r="C265"/>
  <c r="C266"/>
  <c r="C267"/>
  <c r="C271"/>
  <c r="C272"/>
  <c r="C273"/>
  <c r="C274"/>
  <c r="C8"/>
  <c r="C10"/>
  <c r="C27"/>
  <c r="C32"/>
  <c r="C33"/>
  <c r="C42"/>
  <c r="C44"/>
  <c r="C62"/>
  <c r="C63"/>
  <c r="C69"/>
  <c r="C35" i="8"/>
  <c r="B34" i="9" s="1"/>
  <c r="C78" i="7"/>
  <c r="C84"/>
  <c r="C91"/>
  <c r="C101"/>
  <c r="C107"/>
  <c r="C117"/>
  <c r="C123"/>
  <c r="C133"/>
  <c r="C134"/>
  <c r="C135"/>
  <c r="C136"/>
  <c r="C155"/>
  <c r="C157"/>
  <c r="C162"/>
  <c r="C164"/>
  <c r="C197"/>
  <c r="C205"/>
  <c r="C40" i="8" s="1"/>
  <c r="B39" i="9" s="1"/>
  <c r="C229" i="7"/>
  <c r="C234"/>
  <c r="C238"/>
  <c r="C243"/>
  <c r="C250"/>
  <c r="C256"/>
  <c r="C260"/>
  <c r="C283"/>
  <c r="C286"/>
  <c r="C264" i="6"/>
  <c r="C265"/>
  <c r="C266"/>
  <c r="C267"/>
  <c r="C271"/>
  <c r="C272"/>
  <c r="C273"/>
  <c r="C274"/>
  <c r="C8"/>
  <c r="C10"/>
  <c r="C27"/>
  <c r="C32"/>
  <c r="C33"/>
  <c r="C21" i="8"/>
  <c r="C42" i="6"/>
  <c r="C44"/>
  <c r="C62"/>
  <c r="C63"/>
  <c r="C69"/>
  <c r="C78"/>
  <c r="C84"/>
  <c r="C23" i="8"/>
  <c r="B22" i="9" s="1"/>
  <c r="C91" i="6"/>
  <c r="C101"/>
  <c r="C107"/>
  <c r="C117"/>
  <c r="C123"/>
  <c r="C133"/>
  <c r="C134"/>
  <c r="C135"/>
  <c r="C136"/>
  <c r="C155"/>
  <c r="C157"/>
  <c r="C162"/>
  <c r="C164"/>
  <c r="C197"/>
  <c r="C205"/>
  <c r="C229"/>
  <c r="C234"/>
  <c r="C238"/>
  <c r="C243"/>
  <c r="C250"/>
  <c r="C256"/>
  <c r="C260"/>
  <c r="C283"/>
  <c r="C286"/>
  <c r="C264" i="5"/>
  <c r="C265"/>
  <c r="C266"/>
  <c r="C267"/>
  <c r="C271"/>
  <c r="C272"/>
  <c r="C273"/>
  <c r="C274"/>
  <c r="C8"/>
  <c r="C10"/>
  <c r="C27"/>
  <c r="C32"/>
  <c r="C33"/>
  <c r="C42"/>
  <c r="C44"/>
  <c r="C62"/>
  <c r="C63"/>
  <c r="C69"/>
  <c r="C78"/>
  <c r="C84"/>
  <c r="C91"/>
  <c r="C101"/>
  <c r="C107"/>
  <c r="C117"/>
  <c r="C123"/>
  <c r="C133"/>
  <c r="C134"/>
  <c r="C135"/>
  <c r="C136"/>
  <c r="C155"/>
  <c r="C157"/>
  <c r="C162"/>
  <c r="C164"/>
  <c r="C197"/>
  <c r="C61" i="8" s="1"/>
  <c r="B65" i="9" s="1"/>
  <c r="C205" i="5"/>
  <c r="C14" i="8"/>
  <c r="B13" i="9" s="1"/>
  <c r="C229" i="5"/>
  <c r="C234"/>
  <c r="C238"/>
  <c r="C243"/>
  <c r="C250"/>
  <c r="C256"/>
  <c r="C260"/>
  <c r="C283"/>
  <c r="C286"/>
  <c r="C144"/>
  <c r="C145"/>
  <c r="C146"/>
  <c r="C146" i="7"/>
  <c r="C145"/>
  <c r="C144"/>
  <c r="C146" i="6"/>
  <c r="C145"/>
  <c r="C144"/>
  <c r="I264" i="7"/>
  <c r="I265"/>
  <c r="I266"/>
  <c r="I267"/>
  <c r="I271"/>
  <c r="I272"/>
  <c r="I273"/>
  <c r="I274"/>
  <c r="I44" i="8"/>
  <c r="H43" i="9" s="1"/>
  <c r="I8" i="7"/>
  <c r="I10"/>
  <c r="I27"/>
  <c r="I32"/>
  <c r="I33"/>
  <c r="I42"/>
  <c r="I44"/>
  <c r="I62"/>
  <c r="I63"/>
  <c r="I68"/>
  <c r="I69"/>
  <c r="I70"/>
  <c r="I78"/>
  <c r="I84"/>
  <c r="I91"/>
  <c r="I101"/>
  <c r="I107"/>
  <c r="I117"/>
  <c r="I123"/>
  <c r="I37" i="8"/>
  <c r="H36" i="9" s="1"/>
  <c r="I133" i="7"/>
  <c r="I134"/>
  <c r="I135"/>
  <c r="I136"/>
  <c r="I155"/>
  <c r="I157"/>
  <c r="I162"/>
  <c r="I164"/>
  <c r="I169"/>
  <c r="I171"/>
  <c r="I197"/>
  <c r="I205"/>
  <c r="I40" i="8" s="1"/>
  <c r="H39" i="9" s="1"/>
  <c r="I229" i="7"/>
  <c r="I234"/>
  <c r="I238"/>
  <c r="I243"/>
  <c r="I250"/>
  <c r="I256"/>
  <c r="I260"/>
  <c r="I283"/>
  <c r="I286"/>
  <c r="I264" i="6"/>
  <c r="I265"/>
  <c r="I266"/>
  <c r="I267"/>
  <c r="I271"/>
  <c r="I272"/>
  <c r="I273"/>
  <c r="I274"/>
  <c r="I31" i="8" s="1"/>
  <c r="H30" i="9" s="1"/>
  <c r="I8" i="6"/>
  <c r="I10"/>
  <c r="I27"/>
  <c r="I32"/>
  <c r="I33"/>
  <c r="I21" i="8"/>
  <c r="I42" i="6"/>
  <c r="I44"/>
  <c r="I62"/>
  <c r="I63"/>
  <c r="I68"/>
  <c r="I69"/>
  <c r="I70"/>
  <c r="I22" i="8"/>
  <c r="H21" i="9" s="1"/>
  <c r="I78" i="6"/>
  <c r="I84"/>
  <c r="I91"/>
  <c r="I101"/>
  <c r="I107"/>
  <c r="I117"/>
  <c r="I123"/>
  <c r="I133"/>
  <c r="I134"/>
  <c r="I135"/>
  <c r="I136"/>
  <c r="I155"/>
  <c r="I157"/>
  <c r="I162"/>
  <c r="I164"/>
  <c r="I169"/>
  <c r="I171"/>
  <c r="I197"/>
  <c r="I205"/>
  <c r="I229"/>
  <c r="I234"/>
  <c r="I238"/>
  <c r="I243"/>
  <c r="I250"/>
  <c r="I256"/>
  <c r="I260"/>
  <c r="I283"/>
  <c r="I286"/>
  <c r="I264" i="5"/>
  <c r="I265"/>
  <c r="I266"/>
  <c r="I267"/>
  <c r="I271"/>
  <c r="I272"/>
  <c r="I273"/>
  <c r="I274"/>
  <c r="I8"/>
  <c r="I10"/>
  <c r="I27"/>
  <c r="I32"/>
  <c r="I33"/>
  <c r="I42"/>
  <c r="I49" i="8" s="1"/>
  <c r="H53" i="9" s="1"/>
  <c r="I44" i="5"/>
  <c r="I62"/>
  <c r="I63"/>
  <c r="I68"/>
  <c r="I69"/>
  <c r="I70"/>
  <c r="I78"/>
  <c r="I84"/>
  <c r="I50" i="8" s="1"/>
  <c r="H54" i="9" s="1"/>
  <c r="I91" i="5"/>
  <c r="I101"/>
  <c r="I107"/>
  <c r="I117"/>
  <c r="I123"/>
  <c r="I58" i="8"/>
  <c r="I133" i="5"/>
  <c r="I134"/>
  <c r="I135"/>
  <c r="I136"/>
  <c r="I155"/>
  <c r="I157"/>
  <c r="I162"/>
  <c r="I164"/>
  <c r="I169"/>
  <c r="I171"/>
  <c r="I197"/>
  <c r="I205"/>
  <c r="I229"/>
  <c r="I234"/>
  <c r="I238"/>
  <c r="I243"/>
  <c r="I250"/>
  <c r="I256"/>
  <c r="I260"/>
  <c r="I283"/>
  <c r="I286"/>
  <c r="I144"/>
  <c r="I145"/>
  <c r="I146"/>
  <c r="I146" i="6"/>
  <c r="I145"/>
  <c r="I144"/>
  <c r="I146" i="7"/>
  <c r="I145"/>
  <c r="I144"/>
  <c r="L264"/>
  <c r="L265"/>
  <c r="L266"/>
  <c r="L267"/>
  <c r="L271"/>
  <c r="L272"/>
  <c r="L273"/>
  <c r="L274"/>
  <c r="K264"/>
  <c r="K265"/>
  <c r="K266"/>
  <c r="K267"/>
  <c r="K271"/>
  <c r="K272"/>
  <c r="K273"/>
  <c r="K274"/>
  <c r="J264"/>
  <c r="J265"/>
  <c r="J266"/>
  <c r="J267"/>
  <c r="J271"/>
  <c r="J272"/>
  <c r="J273"/>
  <c r="J274"/>
  <c r="J44" i="8" s="1"/>
  <c r="I43" i="9" s="1"/>
  <c r="H264" i="7"/>
  <c r="H265"/>
  <c r="H266"/>
  <c r="H267"/>
  <c r="H271"/>
  <c r="H272"/>
  <c r="H273"/>
  <c r="H274"/>
  <c r="G264"/>
  <c r="G265"/>
  <c r="G266"/>
  <c r="G267"/>
  <c r="G271"/>
  <c r="G272"/>
  <c r="G273"/>
  <c r="G274"/>
  <c r="F264"/>
  <c r="F265"/>
  <c r="F266"/>
  <c r="F267"/>
  <c r="F271"/>
  <c r="F272"/>
  <c r="F273"/>
  <c r="F274"/>
  <c r="E264"/>
  <c r="E265"/>
  <c r="E266"/>
  <c r="E267"/>
  <c r="E271"/>
  <c r="E272"/>
  <c r="E273"/>
  <c r="E274"/>
  <c r="L229"/>
  <c r="L234"/>
  <c r="L238"/>
  <c r="L243"/>
  <c r="L250"/>
  <c r="L256"/>
  <c r="L260"/>
  <c r="L283"/>
  <c r="L286"/>
  <c r="K229"/>
  <c r="K234"/>
  <c r="K238"/>
  <c r="K243"/>
  <c r="K250"/>
  <c r="K256"/>
  <c r="K260"/>
  <c r="K283"/>
  <c r="K286"/>
  <c r="J229"/>
  <c r="J234"/>
  <c r="J238"/>
  <c r="J243"/>
  <c r="J250"/>
  <c r="J256"/>
  <c r="J260"/>
  <c r="J283"/>
  <c r="J286"/>
  <c r="H229"/>
  <c r="H234"/>
  <c r="H238"/>
  <c r="H243"/>
  <c r="H256"/>
  <c r="H260"/>
  <c r="H283"/>
  <c r="H286"/>
  <c r="G256"/>
  <c r="G283"/>
  <c r="G229"/>
  <c r="G234"/>
  <c r="G238"/>
  <c r="G243"/>
  <c r="G250"/>
  <c r="G260"/>
  <c r="G286"/>
  <c r="F229"/>
  <c r="F234"/>
  <c r="F238"/>
  <c r="F243"/>
  <c r="F250"/>
  <c r="F256"/>
  <c r="F260"/>
  <c r="F283"/>
  <c r="F286"/>
  <c r="E229"/>
  <c r="E234"/>
  <c r="E238"/>
  <c r="E243"/>
  <c r="E250"/>
  <c r="E256"/>
  <c r="E260"/>
  <c r="E283"/>
  <c r="E286"/>
  <c r="D229"/>
  <c r="D234"/>
  <c r="D238"/>
  <c r="D243"/>
  <c r="D250"/>
  <c r="D256"/>
  <c r="D260"/>
  <c r="D264"/>
  <c r="D265"/>
  <c r="D266"/>
  <c r="D267"/>
  <c r="D271"/>
  <c r="D272"/>
  <c r="D273"/>
  <c r="D274"/>
  <c r="D283"/>
  <c r="D286"/>
  <c r="L197"/>
  <c r="L205"/>
  <c r="L40" i="8"/>
  <c r="K39" i="9" s="1"/>
  <c r="K197" i="7"/>
  <c r="K205"/>
  <c r="J197"/>
  <c r="J205"/>
  <c r="H197"/>
  <c r="H205"/>
  <c r="G197"/>
  <c r="G40" i="8" s="1"/>
  <c r="F39" i="9" s="1"/>
  <c r="G205" i="7"/>
  <c r="F197"/>
  <c r="F205"/>
  <c r="F40" i="8"/>
  <c r="E39" i="9" s="1"/>
  <c r="E197" i="7"/>
  <c r="E205"/>
  <c r="D197"/>
  <c r="D205"/>
  <c r="D40" i="8" s="1"/>
  <c r="C39" i="9" s="1"/>
  <c r="L155" i="7"/>
  <c r="L157"/>
  <c r="L162"/>
  <c r="L164"/>
  <c r="L169"/>
  <c r="L171"/>
  <c r="K155"/>
  <c r="K157"/>
  <c r="K162"/>
  <c r="K164"/>
  <c r="K169"/>
  <c r="K171"/>
  <c r="J155"/>
  <c r="J157"/>
  <c r="J162"/>
  <c r="J164"/>
  <c r="J169"/>
  <c r="J171"/>
  <c r="H162"/>
  <c r="H164"/>
  <c r="G162"/>
  <c r="G164"/>
  <c r="G155"/>
  <c r="G157"/>
  <c r="G169"/>
  <c r="G171"/>
  <c r="F155"/>
  <c r="F157"/>
  <c r="F39" i="8" s="1"/>
  <c r="E38" i="9" s="1"/>
  <c r="F162" i="7"/>
  <c r="F164"/>
  <c r="F169"/>
  <c r="F171"/>
  <c r="E155"/>
  <c r="E157"/>
  <c r="E162"/>
  <c r="E164"/>
  <c r="E169"/>
  <c r="E171"/>
  <c r="D155"/>
  <c r="D157"/>
  <c r="D162"/>
  <c r="D164"/>
  <c r="D169"/>
  <c r="D171"/>
  <c r="L133"/>
  <c r="L134"/>
  <c r="L135"/>
  <c r="L136"/>
  <c r="K133"/>
  <c r="K134"/>
  <c r="K135"/>
  <c r="K136"/>
  <c r="J133"/>
  <c r="J134"/>
  <c r="J135"/>
  <c r="J136"/>
  <c r="H133"/>
  <c r="H134"/>
  <c r="H135"/>
  <c r="H136"/>
  <c r="G133"/>
  <c r="G134"/>
  <c r="G135"/>
  <c r="G136"/>
  <c r="F133"/>
  <c r="F134"/>
  <c r="F135"/>
  <c r="F136"/>
  <c r="F38" i="8"/>
  <c r="E37" i="9" s="1"/>
  <c r="E133" i="7"/>
  <c r="E134"/>
  <c r="E135"/>
  <c r="E136"/>
  <c r="D133"/>
  <c r="D134"/>
  <c r="D135"/>
  <c r="D136"/>
  <c r="L91"/>
  <c r="L101"/>
  <c r="L107"/>
  <c r="L117"/>
  <c r="L123"/>
  <c r="K91"/>
  <c r="K101"/>
  <c r="K107"/>
  <c r="K117"/>
  <c r="K123"/>
  <c r="J91"/>
  <c r="J101"/>
  <c r="J37" i="8" s="1"/>
  <c r="I36" i="9" s="1"/>
  <c r="J107" i="7"/>
  <c r="J117"/>
  <c r="J123"/>
  <c r="H91"/>
  <c r="H101"/>
  <c r="H107"/>
  <c r="H117"/>
  <c r="H123"/>
  <c r="G91"/>
  <c r="G101"/>
  <c r="G107"/>
  <c r="G117"/>
  <c r="G123"/>
  <c r="F91"/>
  <c r="F101"/>
  <c r="F107"/>
  <c r="F117"/>
  <c r="F123"/>
  <c r="E91"/>
  <c r="E101"/>
  <c r="E107"/>
  <c r="E117"/>
  <c r="E123"/>
  <c r="D91"/>
  <c r="D101"/>
  <c r="D107"/>
  <c r="D117"/>
  <c r="D123"/>
  <c r="D37" i="8"/>
  <c r="L78" i="7"/>
  <c r="L84"/>
  <c r="L36" i="8" s="1"/>
  <c r="K35" i="9" s="1"/>
  <c r="K78" i="7"/>
  <c r="K84"/>
  <c r="K36" i="8" s="1"/>
  <c r="J35" i="9" s="1"/>
  <c r="J78" i="7"/>
  <c r="J84"/>
  <c r="H78"/>
  <c r="H84"/>
  <c r="H36" i="8" s="1"/>
  <c r="G35" i="9" s="1"/>
  <c r="G78" i="7"/>
  <c r="G36" i="8"/>
  <c r="G84" i="7"/>
  <c r="F78"/>
  <c r="F36" i="8" s="1"/>
  <c r="E35" i="9" s="1"/>
  <c r="F84" i="7"/>
  <c r="E78"/>
  <c r="E84"/>
  <c r="D78"/>
  <c r="D84"/>
  <c r="L42"/>
  <c r="L44"/>
  <c r="L62"/>
  <c r="L63"/>
  <c r="L68"/>
  <c r="L69"/>
  <c r="L70"/>
  <c r="K42"/>
  <c r="K44"/>
  <c r="K62"/>
  <c r="K63"/>
  <c r="K68"/>
  <c r="K69"/>
  <c r="K70"/>
  <c r="J42"/>
  <c r="J44"/>
  <c r="J62"/>
  <c r="J63"/>
  <c r="J68"/>
  <c r="J69"/>
  <c r="J70"/>
  <c r="H42"/>
  <c r="H44"/>
  <c r="H62"/>
  <c r="H63"/>
  <c r="H68"/>
  <c r="H69"/>
  <c r="H70"/>
  <c r="G42"/>
  <c r="G44"/>
  <c r="G62"/>
  <c r="G63"/>
  <c r="G68"/>
  <c r="G69"/>
  <c r="G70"/>
  <c r="F42"/>
  <c r="F44"/>
  <c r="F62"/>
  <c r="F63"/>
  <c r="F68"/>
  <c r="F69"/>
  <c r="F70"/>
  <c r="E42"/>
  <c r="E44"/>
  <c r="E62"/>
  <c r="E63"/>
  <c r="E68"/>
  <c r="E69"/>
  <c r="E70"/>
  <c r="D42"/>
  <c r="D44"/>
  <c r="D62"/>
  <c r="D63"/>
  <c r="D68"/>
  <c r="D69"/>
  <c r="D70"/>
  <c r="L8"/>
  <c r="L10"/>
  <c r="L27"/>
  <c r="L32"/>
  <c r="L33"/>
  <c r="K8"/>
  <c r="K10"/>
  <c r="K27"/>
  <c r="K32"/>
  <c r="K33"/>
  <c r="J8"/>
  <c r="J10"/>
  <c r="J27"/>
  <c r="J32"/>
  <c r="J33"/>
  <c r="H8"/>
  <c r="H10"/>
  <c r="H27"/>
  <c r="H32"/>
  <c r="H33"/>
  <c r="G8"/>
  <c r="G34" i="8" s="1"/>
  <c r="G10" i="7"/>
  <c r="G27"/>
  <c r="G32"/>
  <c r="G33"/>
  <c r="F8"/>
  <c r="F10"/>
  <c r="F27"/>
  <c r="F32"/>
  <c r="F33"/>
  <c r="E8"/>
  <c r="E10"/>
  <c r="E27"/>
  <c r="E32"/>
  <c r="E33"/>
  <c r="D8"/>
  <c r="D10"/>
  <c r="D27"/>
  <c r="D32"/>
  <c r="D33"/>
  <c r="L229" i="6"/>
  <c r="L234"/>
  <c r="L238"/>
  <c r="L243"/>
  <c r="L250"/>
  <c r="L256"/>
  <c r="L260"/>
  <c r="L264"/>
  <c r="L265"/>
  <c r="L266"/>
  <c r="L267"/>
  <c r="L271"/>
  <c r="L272"/>
  <c r="L273"/>
  <c r="L274"/>
  <c r="L283"/>
  <c r="L286"/>
  <c r="K229"/>
  <c r="K234"/>
  <c r="K238"/>
  <c r="K243"/>
  <c r="K250"/>
  <c r="K256"/>
  <c r="K260"/>
  <c r="K264"/>
  <c r="K265"/>
  <c r="K266"/>
  <c r="K267"/>
  <c r="K271"/>
  <c r="K272"/>
  <c r="K273"/>
  <c r="K274"/>
  <c r="K283"/>
  <c r="K286"/>
  <c r="J229"/>
  <c r="J234"/>
  <c r="J238"/>
  <c r="J243"/>
  <c r="J250"/>
  <c r="J256"/>
  <c r="J260"/>
  <c r="J264"/>
  <c r="J265"/>
  <c r="J266"/>
  <c r="J267"/>
  <c r="J271"/>
  <c r="J272"/>
  <c r="J273"/>
  <c r="J274"/>
  <c r="J283"/>
  <c r="J286"/>
  <c r="H229"/>
  <c r="H234"/>
  <c r="H238"/>
  <c r="H243"/>
  <c r="H256"/>
  <c r="H260"/>
  <c r="H264"/>
  <c r="H265"/>
  <c r="H266"/>
  <c r="H267"/>
  <c r="H271"/>
  <c r="H272"/>
  <c r="H273"/>
  <c r="H274"/>
  <c r="H283"/>
  <c r="H286"/>
  <c r="G256"/>
  <c r="G283"/>
  <c r="G229"/>
  <c r="G234"/>
  <c r="G238"/>
  <c r="G243"/>
  <c r="G250"/>
  <c r="G260"/>
  <c r="G264"/>
  <c r="G265"/>
  <c r="G266"/>
  <c r="G267"/>
  <c r="G271"/>
  <c r="G272"/>
  <c r="G273"/>
  <c r="G274"/>
  <c r="G286"/>
  <c r="F229"/>
  <c r="F234"/>
  <c r="F238"/>
  <c r="F243"/>
  <c r="F250"/>
  <c r="F256"/>
  <c r="F260"/>
  <c r="F264"/>
  <c r="F265"/>
  <c r="F266"/>
  <c r="F267"/>
  <c r="F271"/>
  <c r="F272"/>
  <c r="F273"/>
  <c r="F274"/>
  <c r="F283"/>
  <c r="F286"/>
  <c r="E229"/>
  <c r="E234"/>
  <c r="E238"/>
  <c r="E243"/>
  <c r="E250"/>
  <c r="E256"/>
  <c r="E260"/>
  <c r="E264"/>
  <c r="E265"/>
  <c r="E266"/>
  <c r="E267"/>
  <c r="E271"/>
  <c r="E272"/>
  <c r="E273"/>
  <c r="E274"/>
  <c r="E283"/>
  <c r="E286"/>
  <c r="D229"/>
  <c r="D234"/>
  <c r="D238"/>
  <c r="D243"/>
  <c r="D250"/>
  <c r="D256"/>
  <c r="D260"/>
  <c r="D264"/>
  <c r="D265"/>
  <c r="D266"/>
  <c r="D267"/>
  <c r="D271"/>
  <c r="D272"/>
  <c r="D273"/>
  <c r="D274"/>
  <c r="D283"/>
  <c r="D286"/>
  <c r="L197"/>
  <c r="L27" i="8" s="1"/>
  <c r="K26" i="9" s="1"/>
  <c r="L205" i="6"/>
  <c r="K197"/>
  <c r="K27" i="8" s="1"/>
  <c r="J26" i="9" s="1"/>
  <c r="K205" i="6"/>
  <c r="J197"/>
  <c r="J27" i="8" s="1"/>
  <c r="I26" i="9" s="1"/>
  <c r="J205" i="6"/>
  <c r="H197"/>
  <c r="H27" i="8" s="1"/>
  <c r="G26" i="9" s="1"/>
  <c r="H205" i="6"/>
  <c r="G197"/>
  <c r="G27" i="8" s="1"/>
  <c r="F26" i="9" s="1"/>
  <c r="G205" i="6"/>
  <c r="F197"/>
  <c r="F205"/>
  <c r="E197"/>
  <c r="E27" i="8" s="1"/>
  <c r="D26" i="9" s="1"/>
  <c r="E205" i="6"/>
  <c r="D197"/>
  <c r="D205"/>
  <c r="D27" i="8" s="1"/>
  <c r="C26" i="9" s="1"/>
  <c r="L155" i="6"/>
  <c r="L157"/>
  <c r="L162"/>
  <c r="L164"/>
  <c r="L169"/>
  <c r="L171"/>
  <c r="K155"/>
  <c r="K157"/>
  <c r="K162"/>
  <c r="K164"/>
  <c r="K169"/>
  <c r="K171"/>
  <c r="J155"/>
  <c r="J157"/>
  <c r="J162"/>
  <c r="J164"/>
  <c r="J169"/>
  <c r="J171"/>
  <c r="H162"/>
  <c r="H26" i="8" s="1"/>
  <c r="G25" i="9" s="1"/>
  <c r="H164" i="6"/>
  <c r="G162"/>
  <c r="G164"/>
  <c r="G155"/>
  <c r="G157"/>
  <c r="G169"/>
  <c r="G171"/>
  <c r="F155"/>
  <c r="F157"/>
  <c r="F162"/>
  <c r="F164"/>
  <c r="F169"/>
  <c r="F171"/>
  <c r="E155"/>
  <c r="E157"/>
  <c r="E162"/>
  <c r="E164"/>
  <c r="E169"/>
  <c r="E171"/>
  <c r="D155"/>
  <c r="D157"/>
  <c r="D162"/>
  <c r="D164"/>
  <c r="D169"/>
  <c r="D171"/>
  <c r="L133"/>
  <c r="L134"/>
  <c r="L135"/>
  <c r="L136"/>
  <c r="L25" i="8"/>
  <c r="K24" i="9" s="1"/>
  <c r="K133" i="6"/>
  <c r="K134"/>
  <c r="K135"/>
  <c r="K136"/>
  <c r="J133"/>
  <c r="J134"/>
  <c r="J25" i="8" s="1"/>
  <c r="I24" i="9" s="1"/>
  <c r="J135" i="6"/>
  <c r="J136"/>
  <c r="H133"/>
  <c r="H134"/>
  <c r="H135"/>
  <c r="H136"/>
  <c r="G133"/>
  <c r="G134"/>
  <c r="G135"/>
  <c r="G136"/>
  <c r="F133"/>
  <c r="F134"/>
  <c r="F135"/>
  <c r="F136"/>
  <c r="E133"/>
  <c r="E134"/>
  <c r="E135"/>
  <c r="E25" i="8" s="1"/>
  <c r="D24" i="9" s="1"/>
  <c r="E136" i="6"/>
  <c r="D133"/>
  <c r="D134"/>
  <c r="D135"/>
  <c r="D136"/>
  <c r="L91"/>
  <c r="L101"/>
  <c r="L107"/>
  <c r="L117"/>
  <c r="L123"/>
  <c r="K91"/>
  <c r="K101"/>
  <c r="K107"/>
  <c r="K117"/>
  <c r="K123"/>
  <c r="J91"/>
  <c r="J101"/>
  <c r="J107"/>
  <c r="J117"/>
  <c r="J123"/>
  <c r="H91"/>
  <c r="H101"/>
  <c r="H107"/>
  <c r="H117"/>
  <c r="H123"/>
  <c r="G91"/>
  <c r="G101"/>
  <c r="G107"/>
  <c r="G117"/>
  <c r="G123"/>
  <c r="F91"/>
  <c r="F101"/>
  <c r="F107"/>
  <c r="F117"/>
  <c r="F123"/>
  <c r="E91"/>
  <c r="E101"/>
  <c r="E107"/>
  <c r="E117"/>
  <c r="E123"/>
  <c r="D91"/>
  <c r="D101"/>
  <c r="D107"/>
  <c r="D117"/>
  <c r="D123"/>
  <c r="L78"/>
  <c r="L23" i="8" s="1"/>
  <c r="K22" i="9" s="1"/>
  <c r="L84" i="6"/>
  <c r="K78"/>
  <c r="K84"/>
  <c r="K23" i="8"/>
  <c r="J22" i="9" s="1"/>
  <c r="J78" i="6"/>
  <c r="J84"/>
  <c r="H78"/>
  <c r="H84"/>
  <c r="G78"/>
  <c r="G84"/>
  <c r="G23" i="8" s="1"/>
  <c r="F22" i="9" s="1"/>
  <c r="F78" i="6"/>
  <c r="F23" i="8" s="1"/>
  <c r="E22" i="9" s="1"/>
  <c r="F84" i="6"/>
  <c r="E78"/>
  <c r="E84"/>
  <c r="D78"/>
  <c r="D84"/>
  <c r="L42"/>
  <c r="L44"/>
  <c r="L62"/>
  <c r="L63"/>
  <c r="L68"/>
  <c r="L69"/>
  <c r="L70"/>
  <c r="K42"/>
  <c r="K44"/>
  <c r="K62"/>
  <c r="K63"/>
  <c r="K68"/>
  <c r="K69"/>
  <c r="K70"/>
  <c r="J42"/>
  <c r="J44"/>
  <c r="J62"/>
  <c r="J63"/>
  <c r="J68"/>
  <c r="J69"/>
  <c r="J70"/>
  <c r="H42"/>
  <c r="H44"/>
  <c r="H62"/>
  <c r="H63"/>
  <c r="H68"/>
  <c r="H69"/>
  <c r="H70"/>
  <c r="G42"/>
  <c r="G44"/>
  <c r="G62"/>
  <c r="G63"/>
  <c r="G68"/>
  <c r="G69"/>
  <c r="G70"/>
  <c r="F42"/>
  <c r="F44"/>
  <c r="F62"/>
  <c r="F63"/>
  <c r="F68"/>
  <c r="F69"/>
  <c r="F70"/>
  <c r="E42"/>
  <c r="E44"/>
  <c r="E62"/>
  <c r="E63"/>
  <c r="E68"/>
  <c r="E69"/>
  <c r="E70"/>
  <c r="D42"/>
  <c r="D44"/>
  <c r="D62"/>
  <c r="D63"/>
  <c r="D68"/>
  <c r="D69"/>
  <c r="D70"/>
  <c r="L8"/>
  <c r="L10"/>
  <c r="L27"/>
  <c r="L32"/>
  <c r="L33"/>
  <c r="K8"/>
  <c r="K10"/>
  <c r="K27"/>
  <c r="K32"/>
  <c r="K33"/>
  <c r="J8"/>
  <c r="J10"/>
  <c r="J27"/>
  <c r="J32"/>
  <c r="J33"/>
  <c r="H8"/>
  <c r="H10"/>
  <c r="H21" i="8" s="1"/>
  <c r="H27" i="6"/>
  <c r="H32"/>
  <c r="H33"/>
  <c r="G8"/>
  <c r="G10"/>
  <c r="G27"/>
  <c r="G32"/>
  <c r="G33"/>
  <c r="F8"/>
  <c r="F10"/>
  <c r="F27"/>
  <c r="F32"/>
  <c r="F33"/>
  <c r="E8"/>
  <c r="E10"/>
  <c r="E27"/>
  <c r="E32"/>
  <c r="E21" i="8" s="1"/>
  <c r="E33" i="6"/>
  <c r="D8"/>
  <c r="D10"/>
  <c r="D27"/>
  <c r="D32"/>
  <c r="D33"/>
  <c r="L229" i="5"/>
  <c r="L234"/>
  <c r="L238"/>
  <c r="L243"/>
  <c r="L250"/>
  <c r="L256"/>
  <c r="L260"/>
  <c r="L264"/>
  <c r="L265"/>
  <c r="L266"/>
  <c r="L267"/>
  <c r="L271"/>
  <c r="L272"/>
  <c r="L273"/>
  <c r="L274"/>
  <c r="L283"/>
  <c r="L286"/>
  <c r="K229"/>
  <c r="K234"/>
  <c r="K238"/>
  <c r="K243"/>
  <c r="K250"/>
  <c r="K256"/>
  <c r="K260"/>
  <c r="K264"/>
  <c r="K265"/>
  <c r="K266"/>
  <c r="K267"/>
  <c r="K271"/>
  <c r="K272"/>
  <c r="K273"/>
  <c r="K274"/>
  <c r="K283"/>
  <c r="K286"/>
  <c r="J229"/>
  <c r="J234"/>
  <c r="J238"/>
  <c r="J243"/>
  <c r="J250"/>
  <c r="J256"/>
  <c r="J260"/>
  <c r="J264"/>
  <c r="J265"/>
  <c r="J266"/>
  <c r="J267"/>
  <c r="J271"/>
  <c r="J272"/>
  <c r="J273"/>
  <c r="J274"/>
  <c r="J283"/>
  <c r="J286"/>
  <c r="H229"/>
  <c r="H234"/>
  <c r="H243"/>
  <c r="H256"/>
  <c r="H260"/>
  <c r="H264"/>
  <c r="H265"/>
  <c r="H266"/>
  <c r="H267"/>
  <c r="H271"/>
  <c r="H272"/>
  <c r="H273"/>
  <c r="H274"/>
  <c r="H283"/>
  <c r="H286"/>
  <c r="G256"/>
  <c r="G283"/>
  <c r="G229"/>
  <c r="G234"/>
  <c r="G238"/>
  <c r="G243"/>
  <c r="G250"/>
  <c r="G260"/>
  <c r="G264"/>
  <c r="G265"/>
  <c r="G266"/>
  <c r="G267"/>
  <c r="G271"/>
  <c r="G272"/>
  <c r="G273"/>
  <c r="G274"/>
  <c r="G286"/>
  <c r="F229"/>
  <c r="F234"/>
  <c r="F238"/>
  <c r="F243"/>
  <c r="F250"/>
  <c r="F256"/>
  <c r="F260"/>
  <c r="F264"/>
  <c r="F265"/>
  <c r="F266"/>
  <c r="F267"/>
  <c r="F271"/>
  <c r="F272"/>
  <c r="F273"/>
  <c r="F274"/>
  <c r="F283"/>
  <c r="F286"/>
  <c r="E229"/>
  <c r="E234"/>
  <c r="E238"/>
  <c r="E243"/>
  <c r="E250"/>
  <c r="E256"/>
  <c r="E260"/>
  <c r="E264"/>
  <c r="E265"/>
  <c r="E266"/>
  <c r="E267"/>
  <c r="E271"/>
  <c r="E272"/>
  <c r="E273"/>
  <c r="E274"/>
  <c r="E283"/>
  <c r="E286"/>
  <c r="D229"/>
  <c r="D234"/>
  <c r="D238"/>
  <c r="D243"/>
  <c r="D250"/>
  <c r="D256"/>
  <c r="D260"/>
  <c r="D264"/>
  <c r="D265"/>
  <c r="D266"/>
  <c r="D267"/>
  <c r="D271"/>
  <c r="D272"/>
  <c r="D273"/>
  <c r="D274"/>
  <c r="D283"/>
  <c r="D286"/>
  <c r="L144"/>
  <c r="L145"/>
  <c r="L146"/>
  <c r="K32" i="10"/>
  <c r="K144" i="5"/>
  <c r="K145"/>
  <c r="J32" i="10" s="1"/>
  <c r="K146" i="5"/>
  <c r="J144"/>
  <c r="I32" i="10" s="1"/>
  <c r="J145" i="5"/>
  <c r="J146"/>
  <c r="H144"/>
  <c r="H145"/>
  <c r="H146"/>
  <c r="G144"/>
  <c r="G145"/>
  <c r="G146"/>
  <c r="F144"/>
  <c r="F145"/>
  <c r="F146"/>
  <c r="E144"/>
  <c r="E145"/>
  <c r="E146"/>
  <c r="D144"/>
  <c r="D145"/>
  <c r="D146"/>
  <c r="J169"/>
  <c r="J171"/>
  <c r="H162"/>
  <c r="H164"/>
  <c r="L8"/>
  <c r="L10"/>
  <c r="L8" i="8" s="1"/>
  <c r="L27" i="5"/>
  <c r="L32"/>
  <c r="L33"/>
  <c r="L42"/>
  <c r="L49" i="8" s="1"/>
  <c r="K53" i="9" s="1"/>
  <c r="L44" i="5"/>
  <c r="L62"/>
  <c r="L63"/>
  <c r="K14" i="10" s="1"/>
  <c r="L68" i="5"/>
  <c r="L69"/>
  <c r="L70"/>
  <c r="L78"/>
  <c r="L84"/>
  <c r="L91"/>
  <c r="L101"/>
  <c r="L107"/>
  <c r="L117"/>
  <c r="L123"/>
  <c r="L133"/>
  <c r="L134"/>
  <c r="L135"/>
  <c r="L136"/>
  <c r="L155"/>
  <c r="L157"/>
  <c r="L162"/>
  <c r="L164"/>
  <c r="L169"/>
  <c r="L171"/>
  <c r="L197"/>
  <c r="L205"/>
  <c r="K8"/>
  <c r="K10"/>
  <c r="K27"/>
  <c r="K48" i="8" s="1"/>
  <c r="K32" i="5"/>
  <c r="K33"/>
  <c r="K42"/>
  <c r="K44"/>
  <c r="K62"/>
  <c r="K63"/>
  <c r="K69"/>
  <c r="K78"/>
  <c r="K84"/>
  <c r="K91"/>
  <c r="K101"/>
  <c r="K107"/>
  <c r="K117"/>
  <c r="K123"/>
  <c r="K133"/>
  <c r="K134"/>
  <c r="K135"/>
  <c r="K136"/>
  <c r="K155"/>
  <c r="K157"/>
  <c r="K162"/>
  <c r="K164"/>
  <c r="K169"/>
  <c r="K171"/>
  <c r="K197"/>
  <c r="K205"/>
  <c r="K61" i="8" s="1"/>
  <c r="J65" i="9" s="1"/>
  <c r="J8" i="5"/>
  <c r="J10"/>
  <c r="J27"/>
  <c r="J32"/>
  <c r="J33"/>
  <c r="J42"/>
  <c r="J49" i="8"/>
  <c r="I53" i="9" s="1"/>
  <c r="J44" i="5"/>
  <c r="J62"/>
  <c r="J9" i="8" s="1"/>
  <c r="J63" i="5"/>
  <c r="J68"/>
  <c r="J69"/>
  <c r="J70"/>
  <c r="J78"/>
  <c r="J50" i="8" s="1"/>
  <c r="I54" i="9" s="1"/>
  <c r="J84" i="5"/>
  <c r="J91"/>
  <c r="J101"/>
  <c r="J107"/>
  <c r="J117"/>
  <c r="J123"/>
  <c r="J133"/>
  <c r="J134"/>
  <c r="J135"/>
  <c r="J136"/>
  <c r="J155"/>
  <c r="J157"/>
  <c r="J13" i="8" s="1"/>
  <c r="I12" i="9" s="1"/>
  <c r="J162" i="5"/>
  <c r="J164"/>
  <c r="J197"/>
  <c r="J61" i="8" s="1"/>
  <c r="I65" i="9" s="1"/>
  <c r="J205" i="5"/>
  <c r="H8"/>
  <c r="H10"/>
  <c r="H27"/>
  <c r="H32"/>
  <c r="H33"/>
  <c r="H42"/>
  <c r="H49" i="8"/>
  <c r="G53" i="9" s="1"/>
  <c r="H44" i="5"/>
  <c r="H62"/>
  <c r="H63"/>
  <c r="H68"/>
  <c r="H69"/>
  <c r="H70"/>
  <c r="H78"/>
  <c r="H84"/>
  <c r="H91"/>
  <c r="H101"/>
  <c r="H107"/>
  <c r="H117"/>
  <c r="H123"/>
  <c r="H133"/>
  <c r="H134"/>
  <c r="H135"/>
  <c r="H136"/>
  <c r="H197"/>
  <c r="H205"/>
  <c r="H61" i="8"/>
  <c r="G65" i="9" s="1"/>
  <c r="G8" i="5"/>
  <c r="G10"/>
  <c r="G27"/>
  <c r="G48" i="8" s="1"/>
  <c r="F52" i="9" s="1"/>
  <c r="G32" i="5"/>
  <c r="G33"/>
  <c r="G42"/>
  <c r="G44"/>
  <c r="G62"/>
  <c r="G63"/>
  <c r="F14" i="10"/>
  <c r="G68" i="5"/>
  <c r="G69"/>
  <c r="G70"/>
  <c r="G57" i="8"/>
  <c r="G78" i="5"/>
  <c r="G84"/>
  <c r="G50" i="8" s="1"/>
  <c r="F54" i="9" s="1"/>
  <c r="G91" i="5"/>
  <c r="G101"/>
  <c r="G107"/>
  <c r="G117"/>
  <c r="G123"/>
  <c r="G133"/>
  <c r="G134"/>
  <c r="G135"/>
  <c r="G136"/>
  <c r="G162"/>
  <c r="G164"/>
  <c r="G155"/>
  <c r="G157"/>
  <c r="G169"/>
  <c r="G171"/>
  <c r="G197"/>
  <c r="G61" i="8" s="1"/>
  <c r="F65" i="9" s="1"/>
  <c r="G205" i="5"/>
  <c r="F8"/>
  <c r="F10"/>
  <c r="F27"/>
  <c r="F32"/>
  <c r="F33"/>
  <c r="F42"/>
  <c r="F49" i="8" s="1"/>
  <c r="E53" i="9" s="1"/>
  <c r="F44" i="5"/>
  <c r="F62"/>
  <c r="F63"/>
  <c r="E14" i="10" s="1"/>
  <c r="F68" i="5"/>
  <c r="F69"/>
  <c r="E15" i="10" s="1"/>
  <c r="F70" i="5"/>
  <c r="F78"/>
  <c r="F84"/>
  <c r="F91"/>
  <c r="F101"/>
  <c r="F107"/>
  <c r="F117"/>
  <c r="F123"/>
  <c r="F133"/>
  <c r="F134"/>
  <c r="F135"/>
  <c r="F136"/>
  <c r="F12" i="8"/>
  <c r="E11" i="9" s="1"/>
  <c r="F155" i="5"/>
  <c r="F157"/>
  <c r="F162"/>
  <c r="F164"/>
  <c r="F169"/>
  <c r="F171"/>
  <c r="F197"/>
  <c r="F205"/>
  <c r="F14" i="8" s="1"/>
  <c r="E13" i="9" s="1"/>
  <c r="E8" i="5"/>
  <c r="E10"/>
  <c r="E27"/>
  <c r="E32"/>
  <c r="E33"/>
  <c r="E42"/>
  <c r="E49" i="8" s="1"/>
  <c r="D53" i="9" s="1"/>
  <c r="E44" i="5"/>
  <c r="E62"/>
  <c r="E63"/>
  <c r="E68"/>
  <c r="E69"/>
  <c r="E70"/>
  <c r="E78"/>
  <c r="E84"/>
  <c r="E91"/>
  <c r="E101"/>
  <c r="E107"/>
  <c r="E117"/>
  <c r="E123"/>
  <c r="E133"/>
  <c r="E134"/>
  <c r="E135"/>
  <c r="E136"/>
  <c r="E155"/>
  <c r="E157"/>
  <c r="E162"/>
  <c r="E164"/>
  <c r="E169"/>
  <c r="E171"/>
  <c r="E13" i="8" s="1"/>
  <c r="E197" i="5"/>
  <c r="E61" i="8"/>
  <c r="D65" i="9" s="1"/>
  <c r="E205" i="5"/>
  <c r="D8"/>
  <c r="D10"/>
  <c r="D27"/>
  <c r="D32"/>
  <c r="D33"/>
  <c r="D42"/>
  <c r="D49" i="8" s="1"/>
  <c r="C53" i="9" s="1"/>
  <c r="D44" i="5"/>
  <c r="D62"/>
  <c r="D63"/>
  <c r="D68"/>
  <c r="D69"/>
  <c r="D70"/>
  <c r="D78"/>
  <c r="D84"/>
  <c r="D91"/>
  <c r="D58" i="8" s="1"/>
  <c r="D101" i="5"/>
  <c r="D107"/>
  <c r="D117"/>
  <c r="D123"/>
  <c r="D133"/>
  <c r="D134"/>
  <c r="D135"/>
  <c r="D136"/>
  <c r="D155"/>
  <c r="D157"/>
  <c r="D162"/>
  <c r="D164"/>
  <c r="D169"/>
  <c r="D171"/>
  <c r="D197"/>
  <c r="D205"/>
  <c r="D61" i="8" s="1"/>
  <c r="C65" i="9" s="1"/>
  <c r="L146" i="7"/>
  <c r="K146"/>
  <c r="J146"/>
  <c r="H146"/>
  <c r="G146"/>
  <c r="F146"/>
  <c r="E146"/>
  <c r="L145"/>
  <c r="K145"/>
  <c r="J145"/>
  <c r="H145"/>
  <c r="G145"/>
  <c r="F145"/>
  <c r="E145"/>
  <c r="L144"/>
  <c r="K144"/>
  <c r="J144"/>
  <c r="H144"/>
  <c r="G144"/>
  <c r="F144"/>
  <c r="E144"/>
  <c r="D146"/>
  <c r="D145"/>
  <c r="D144"/>
  <c r="L146" i="6"/>
  <c r="K146"/>
  <c r="J146"/>
  <c r="H146"/>
  <c r="G146"/>
  <c r="F146"/>
  <c r="E146"/>
  <c r="L145"/>
  <c r="K145"/>
  <c r="J145"/>
  <c r="H145"/>
  <c r="G145"/>
  <c r="F145"/>
  <c r="E145"/>
  <c r="L144"/>
  <c r="K144"/>
  <c r="J144"/>
  <c r="H144"/>
  <c r="G144"/>
  <c r="F144"/>
  <c r="E144"/>
  <c r="D146"/>
  <c r="D145"/>
  <c r="D144"/>
  <c r="D48" i="8"/>
  <c r="L14"/>
  <c r="K13" i="9" s="1"/>
  <c r="L51" i="8"/>
  <c r="K55" i="9" s="1"/>
  <c r="E52" i="8"/>
  <c r="D56" i="9" s="1"/>
  <c r="G35" i="8"/>
  <c r="F34" i="9" s="1"/>
  <c r="H20"/>
  <c r="I39" i="8"/>
  <c r="H38" i="9" s="1"/>
  <c r="D14" i="8"/>
  <c r="C13" i="9" s="1"/>
  <c r="K14" i="8"/>
  <c r="J13" i="9" s="1"/>
  <c r="K49" i="8"/>
  <c r="J53" i="9" s="1"/>
  <c r="E26" i="8"/>
  <c r="D25" i="9" s="1"/>
  <c r="J34" i="8"/>
  <c r="F35"/>
  <c r="E34" i="9" s="1"/>
  <c r="I15" i="8"/>
  <c r="H14" i="9" s="1"/>
  <c r="G59" i="8"/>
  <c r="F63" i="9" s="1"/>
  <c r="L39" i="8"/>
  <c r="K38" i="9" s="1"/>
  <c r="L49" i="10"/>
  <c r="K15" i="8"/>
  <c r="J14" i="9"/>
  <c r="K39" i="8"/>
  <c r="J38" i="9"/>
  <c r="C44" i="8"/>
  <c r="B43" i="9"/>
  <c r="I29" i="10"/>
  <c r="L55"/>
  <c r="E50" i="8"/>
  <c r="D54" i="9"/>
  <c r="I15" i="10"/>
  <c r="H22" i="8"/>
  <c r="G21" i="9" s="1"/>
  <c r="L28" i="8"/>
  <c r="K27" i="9" s="1"/>
  <c r="K35" i="8"/>
  <c r="G39"/>
  <c r="F38" i="9"/>
  <c r="D41" i="8"/>
  <c r="C40" i="9"/>
  <c r="G44" i="8"/>
  <c r="F43" i="9"/>
  <c r="I27" i="8"/>
  <c r="H26" i="9"/>
  <c r="C28" i="8"/>
  <c r="B27" i="9"/>
  <c r="C31" i="8"/>
  <c r="B30" i="9"/>
  <c r="L19" i="10"/>
  <c r="G10" i="8"/>
  <c r="F9" i="9" s="1"/>
  <c r="D12" i="8"/>
  <c r="C11" i="9" s="1"/>
  <c r="G21" i="8"/>
  <c r="J29" i="10"/>
  <c r="D34" i="8"/>
  <c r="C27"/>
  <c r="B26" i="9"/>
  <c r="H10" i="8"/>
  <c r="G9" i="9"/>
  <c r="J56" i="8"/>
  <c r="G31"/>
  <c r="F30" i="9" s="1"/>
  <c r="K44" i="8"/>
  <c r="J43" i="9" s="1"/>
  <c r="I28" i="8"/>
  <c r="H27" i="9" s="1"/>
  <c r="L26" i="8"/>
  <c r="K25" i="9" s="1"/>
  <c r="I61" i="8"/>
  <c r="H65" i="9" s="1"/>
  <c r="I14" i="8"/>
  <c r="H13" i="9" s="1"/>
  <c r="C36" i="8"/>
  <c r="B35" i="9" s="1"/>
  <c r="G25" i="8"/>
  <c r="F24" i="9" s="1"/>
  <c r="J39" i="8"/>
  <c r="I38" i="9" s="1"/>
  <c r="I11" i="8"/>
  <c r="H10" i="9" s="1"/>
  <c r="H62"/>
  <c r="F9" i="8"/>
  <c r="E8" i="9" s="1"/>
  <c r="J31" i="8"/>
  <c r="I30" i="9" s="1"/>
  <c r="H35" i="8"/>
  <c r="G34" i="9" s="1"/>
  <c r="D36" i="8"/>
  <c r="C35" i="9" s="1"/>
  <c r="F37" i="8"/>
  <c r="E36" i="9" s="1"/>
  <c r="G41" i="8"/>
  <c r="F40" i="9" s="1"/>
  <c r="I23" i="8"/>
  <c r="H22" i="9" s="1"/>
  <c r="C50" i="8"/>
  <c r="B54" i="9" s="1"/>
  <c r="C10" i="8"/>
  <c r="B9" i="9" s="1"/>
  <c r="F58" i="8"/>
  <c r="E62" i="9" s="1"/>
  <c r="H57" i="8"/>
  <c r="G61" i="9" s="1"/>
  <c r="L60" i="8"/>
  <c r="K64" i="9" s="1"/>
  <c r="L50" i="8"/>
  <c r="K54" i="9" s="1"/>
  <c r="F32" i="10"/>
  <c r="G22" i="8"/>
  <c r="F21" i="9" s="1"/>
  <c r="H24" i="8"/>
  <c r="G23" i="9" s="1"/>
  <c r="F26" i="8"/>
  <c r="E25" i="9" s="1"/>
  <c r="L31" i="8"/>
  <c r="K30" i="9" s="1"/>
  <c r="F34" i="8"/>
  <c r="E38"/>
  <c r="D37" i="9" s="1"/>
  <c r="G38" i="8"/>
  <c r="F37" i="9" s="1"/>
  <c r="D44" i="8"/>
  <c r="C43" i="9" s="1"/>
  <c r="H44" i="8"/>
  <c r="G43" i="9" s="1"/>
  <c r="I36" i="8"/>
  <c r="H35" i="9" s="1"/>
  <c r="C5" i="8"/>
  <c r="B4" i="9" s="1"/>
  <c r="B20"/>
  <c r="F52" i="8"/>
  <c r="E56" i="9" s="1"/>
  <c r="L9" i="10"/>
  <c r="B32"/>
  <c r="C29"/>
  <c r="I14"/>
  <c r="K15"/>
  <c r="G32"/>
  <c r="L52" i="8"/>
  <c r="K56" i="9" s="1"/>
  <c r="K21" i="8"/>
  <c r="L22"/>
  <c r="K21" i="9" s="1"/>
  <c r="K24" i="8"/>
  <c r="J23" i="9" s="1"/>
  <c r="D26" i="8"/>
  <c r="C25" i="9" s="1"/>
  <c r="J36" i="8"/>
  <c r="I35" i="9" s="1"/>
  <c r="C34" i="8"/>
  <c r="L40" i="10"/>
  <c r="J59" i="8"/>
  <c r="I63" i="9" s="1"/>
  <c r="J57" i="8"/>
  <c r="I61" i="9" s="1"/>
  <c r="G5" i="8"/>
  <c r="F4" i="9" s="1"/>
  <c r="J5" i="8"/>
  <c r="I4" i="9" s="1"/>
  <c r="F21" i="8"/>
  <c r="K22"/>
  <c r="J21" i="9" s="1"/>
  <c r="D25" i="8"/>
  <c r="C24" i="9" s="1"/>
  <c r="G26" i="8"/>
  <c r="F25" i="9" s="1"/>
  <c r="K26" i="8"/>
  <c r="J25" i="9" s="1"/>
  <c r="C60" i="8"/>
  <c r="B64" i="9" s="1"/>
  <c r="C49" i="8"/>
  <c r="B53" i="9" s="1"/>
  <c r="L61" i="10"/>
  <c r="E51" i="8"/>
  <c r="D55" i="9" s="1"/>
  <c r="F15" i="10"/>
  <c r="K56" i="8"/>
  <c r="J60" i="9" s="1"/>
  <c r="L10" i="8"/>
  <c r="K9" i="9" s="1"/>
  <c r="L48" i="8"/>
  <c r="K52" i="9" s="1"/>
  <c r="J22" i="8"/>
  <c r="I21" i="9" s="1"/>
  <c r="D23" i="8"/>
  <c r="C22" i="9" s="1"/>
  <c r="J26" i="8"/>
  <c r="I25" i="9" s="1"/>
  <c r="E28" i="8"/>
  <c r="D27" i="9" s="1"/>
  <c r="H40" i="8"/>
  <c r="G39" i="9" s="1"/>
  <c r="I26" i="8"/>
  <c r="H25" i="9" s="1"/>
  <c r="I24" i="8"/>
  <c r="H23" i="9" s="1"/>
  <c r="C39" i="8"/>
  <c r="B38" i="9" s="1"/>
  <c r="C37" i="8"/>
  <c r="B36" i="9" s="1"/>
  <c r="L63" i="10"/>
  <c r="L36"/>
  <c r="H14"/>
  <c r="J15"/>
  <c r="H39" i="8"/>
  <c r="G38" i="9" s="1"/>
  <c r="L22" i="10"/>
  <c r="B33" i="9"/>
  <c r="F20"/>
  <c r="C33"/>
  <c r="E33"/>
  <c r="J34"/>
  <c r="I60"/>
  <c r="E20"/>
  <c r="J20"/>
  <c r="I33"/>
  <c r="C36"/>
  <c r="F35"/>
  <c r="D15" i="8"/>
  <c r="C14" i="9" s="1"/>
  <c r="D52" i="8"/>
  <c r="C56" i="9" s="1"/>
  <c r="J41" i="8"/>
  <c r="I40" i="9" s="1"/>
  <c r="K28" i="8"/>
  <c r="J27" i="9"/>
  <c r="C52" i="8"/>
  <c r="B56" i="9" s="1"/>
  <c r="D50" i="8"/>
  <c r="C54" i="9" s="1"/>
  <c r="D10" i="8"/>
  <c r="C9" i="9" s="1"/>
  <c r="L60" i="10"/>
  <c r="E12" i="8"/>
  <c r="D11" i="9" s="1"/>
  <c r="J14" i="10"/>
  <c r="J52" i="9"/>
  <c r="L57" i="8"/>
  <c r="K61" i="9" s="1"/>
  <c r="L9" i="8"/>
  <c r="K8" i="9" s="1"/>
  <c r="I13" i="8"/>
  <c r="H12" i="9" s="1"/>
  <c r="L50" i="10"/>
  <c r="L54"/>
  <c r="G13" i="8"/>
  <c r="F12" i="9" s="1"/>
  <c r="J48" i="8"/>
  <c r="J8"/>
  <c r="K57"/>
  <c r="J61" i="9" s="1"/>
  <c r="L58" i="8"/>
  <c r="K62" i="9" s="1"/>
  <c r="E5" i="8"/>
  <c r="D4" i="9" s="1"/>
  <c r="D32" i="10"/>
  <c r="D62" i="8"/>
  <c r="C66" i="9"/>
  <c r="J62" i="8"/>
  <c r="I66" i="9"/>
  <c r="J15" i="8"/>
  <c r="I14" i="9"/>
  <c r="J52" i="8"/>
  <c r="I56" i="9"/>
  <c r="C8" i="8"/>
  <c r="C48"/>
  <c r="B15" i="10"/>
  <c r="L62" i="8"/>
  <c r="K66" i="9" s="1"/>
  <c r="D11" i="8"/>
  <c r="C10" i="9" s="1"/>
  <c r="D15" i="10"/>
  <c r="F60" i="8"/>
  <c r="E64" i="9" s="1"/>
  <c r="F13" i="8"/>
  <c r="E12" i="9" s="1"/>
  <c r="G12" i="8"/>
  <c r="F11" i="9" s="1"/>
  <c r="F29" i="10"/>
  <c r="G49" i="8"/>
  <c r="J60"/>
  <c r="C51"/>
  <c r="B55" i="9" s="1"/>
  <c r="C57" i="8"/>
  <c r="B61" i="9" s="1"/>
  <c r="L23" i="10"/>
  <c r="L35"/>
  <c r="L39"/>
  <c r="L66"/>
  <c r="C58" i="8"/>
  <c r="B62" i="9" s="1"/>
  <c r="H5" i="8"/>
  <c r="G4" i="9"/>
  <c r="I9" i="8"/>
  <c r="H8" i="9"/>
  <c r="F56" i="8"/>
  <c r="K10"/>
  <c r="J9" i="9" s="1"/>
  <c r="K50" i="8"/>
  <c r="J54" i="9" s="1"/>
  <c r="H32" i="10"/>
  <c r="I5" i="8"/>
  <c r="H4" i="9"/>
  <c r="H29" i="10"/>
  <c r="I12" i="8"/>
  <c r="H11" i="9" s="1"/>
  <c r="I59" i="8"/>
  <c r="H63" i="9" s="1"/>
  <c r="C15" i="8"/>
  <c r="B14" i="9" s="1"/>
  <c r="L59" i="10"/>
  <c r="L53" i="8"/>
  <c r="K57" i="9" s="1"/>
  <c r="L59" i="8"/>
  <c r="K63" i="9" s="1"/>
  <c r="K29" i="10"/>
  <c r="L12" i="8"/>
  <c r="K11" i="9" s="1"/>
  <c r="C52"/>
  <c r="H9" i="8"/>
  <c r="G8" i="9" s="1"/>
  <c r="D57" i="8"/>
  <c r="C61" i="9" s="1"/>
  <c r="G15" i="8"/>
  <c r="F14" i="9" s="1"/>
  <c r="L5" i="8"/>
  <c r="K4" i="9" s="1"/>
  <c r="D56" i="8"/>
  <c r="E9"/>
  <c r="D8" i="9"/>
  <c r="F61"/>
  <c r="F8" i="8"/>
  <c r="J14"/>
  <c r="I13" i="9" s="1"/>
  <c r="K62" i="8"/>
  <c r="J66" i="9" s="1"/>
  <c r="K52" i="8"/>
  <c r="J56" i="9" s="1"/>
  <c r="I52" i="8"/>
  <c r="H56" i="9" s="1"/>
  <c r="I60" i="8"/>
  <c r="H64" i="9" s="1"/>
  <c r="L37" i="10"/>
  <c r="E29"/>
  <c r="D13" i="8"/>
  <c r="C12" i="9" s="1"/>
  <c r="E10" i="8"/>
  <c r="D9" i="9" s="1"/>
  <c r="G14" i="8"/>
  <c r="F13" i="9" s="1"/>
  <c r="J11" i="8"/>
  <c r="I10" i="9" s="1"/>
  <c r="L13" i="8"/>
  <c r="K12" i="9" s="1"/>
  <c r="K5" i="8"/>
  <c r="J4" i="9" s="1"/>
  <c r="I56" i="8"/>
  <c r="I8"/>
  <c r="C12"/>
  <c r="B11" i="9" s="1"/>
  <c r="C59" i="8"/>
  <c r="B63" i="9" s="1"/>
  <c r="B29" i="10"/>
  <c r="C14"/>
  <c r="G51" i="8"/>
  <c r="F55" i="9"/>
  <c r="H14" i="8"/>
  <c r="G13" i="9"/>
  <c r="K13" i="8"/>
  <c r="J12" i="9"/>
  <c r="K11" i="8"/>
  <c r="J10" i="9"/>
  <c r="F5" i="8"/>
  <c r="E4" i="9"/>
  <c r="H18" i="8"/>
  <c r="G17" i="9"/>
  <c r="L15" i="8"/>
  <c r="K14" i="9"/>
  <c r="L11" i="8"/>
  <c r="K10" i="9"/>
  <c r="E32" i="10"/>
  <c r="D59" i="8"/>
  <c r="C63" i="9" s="1"/>
  <c r="H11" i="8"/>
  <c r="G10" i="9" s="1"/>
  <c r="H58" i="8"/>
  <c r="G62" i="9" s="1"/>
  <c r="J51" i="8"/>
  <c r="I55" i="9" s="1"/>
  <c r="D18" i="8"/>
  <c r="C17" i="9" s="1"/>
  <c r="H13" i="8"/>
  <c r="G12" i="9" s="1"/>
  <c r="L12" i="10"/>
  <c r="L26"/>
  <c r="F11" i="8"/>
  <c r="E10" i="9" s="1"/>
  <c r="H8" i="8"/>
  <c r="G7" i="9" s="1"/>
  <c r="K58" i="8"/>
  <c r="J62" i="9" s="1"/>
  <c r="H15" i="8"/>
  <c r="G14" i="9" s="1"/>
  <c r="E57" i="8"/>
  <c r="D61" i="9" s="1"/>
  <c r="E48" i="8"/>
  <c r="E53" s="1"/>
  <c r="D57" i="9" s="1"/>
  <c r="F57" i="8"/>
  <c r="E61" i="9" s="1"/>
  <c r="G11" i="8"/>
  <c r="F10" i="9" s="1"/>
  <c r="G58" i="8"/>
  <c r="F62" i="9" s="1"/>
  <c r="H48" i="8"/>
  <c r="K59"/>
  <c r="J63" i="9" s="1"/>
  <c r="C32" i="10"/>
  <c r="L32" s="1"/>
  <c r="D5" i="8"/>
  <c r="C4" i="9" s="1"/>
  <c r="M4" s="1"/>
  <c r="E18" i="8"/>
  <c r="D17" i="9" s="1"/>
  <c r="F15" i="8"/>
  <c r="E14" i="9" s="1"/>
  <c r="J18" i="8"/>
  <c r="I17" i="9" s="1"/>
  <c r="L65" i="10"/>
  <c r="J10" i="8"/>
  <c r="I9" i="9" s="1"/>
  <c r="G29" i="10"/>
  <c r="H59" i="8"/>
  <c r="F53" i="9"/>
  <c r="M53" s="1"/>
  <c r="J53" i="8"/>
  <c r="I57" i="9" s="1"/>
  <c r="I52"/>
  <c r="E60"/>
  <c r="H7"/>
  <c r="B7"/>
  <c r="G52"/>
  <c r="E7"/>
  <c r="B52"/>
  <c r="C53" i="8"/>
  <c r="B57" i="9" s="1"/>
  <c r="H60"/>
  <c r="D52"/>
  <c r="C60"/>
  <c r="I7"/>
  <c r="G63"/>
  <c r="F10" i="8"/>
  <c r="F59"/>
  <c r="E63" i="9" s="1"/>
  <c r="E9"/>
  <c r="H62" i="8"/>
  <c r="G66" i="9" s="1"/>
  <c r="E14" i="8"/>
  <c r="D13" i="9"/>
  <c r="D29" i="10"/>
  <c r="E58" i="8"/>
  <c r="D62" i="9" s="1"/>
  <c r="E24" i="8"/>
  <c r="D23" i="9"/>
  <c r="E11" i="8"/>
  <c r="D10" i="9" s="1"/>
  <c r="E22" i="8"/>
  <c r="D21" i="9" s="1"/>
  <c r="E56" i="8"/>
  <c r="D60" i="9" s="1"/>
  <c r="D20"/>
  <c r="E41" i="8"/>
  <c r="D40" i="9" s="1"/>
  <c r="E62" i="8"/>
  <c r="D66" i="9" s="1"/>
  <c r="E15" i="8"/>
  <c r="D14" i="9" s="1"/>
  <c r="D12"/>
  <c r="E60" i="8"/>
  <c r="D64" i="9"/>
  <c r="K7" l="1"/>
  <c r="L16" i="8"/>
  <c r="K15" i="9" s="1"/>
  <c r="G20"/>
  <c r="C62"/>
  <c r="I8"/>
  <c r="F33"/>
  <c r="M13"/>
  <c r="D8" i="8"/>
  <c r="F48"/>
  <c r="G60"/>
  <c r="F64" i="9" s="1"/>
  <c r="G9" i="8"/>
  <c r="F8" i="9" s="1"/>
  <c r="G56" i="8"/>
  <c r="F60" i="9" s="1"/>
  <c r="G15" i="10"/>
  <c r="H56" i="8"/>
  <c r="K51"/>
  <c r="K12"/>
  <c r="J11" i="9" s="1"/>
  <c r="K9" i="8"/>
  <c r="J8" i="9" s="1"/>
  <c r="F18" i="8"/>
  <c r="E17" i="9" s="1"/>
  <c r="F62" i="8"/>
  <c r="E66" i="9" s="1"/>
  <c r="G18" i="8"/>
  <c r="F17" i="9" s="1"/>
  <c r="G62" i="8"/>
  <c r="F66" i="9" s="1"/>
  <c r="H52" i="8"/>
  <c r="G56" i="9" s="1"/>
  <c r="L18" i="8"/>
  <c r="K17" i="9" s="1"/>
  <c r="D21" i="8"/>
  <c r="J21"/>
  <c r="L21"/>
  <c r="F22"/>
  <c r="G24"/>
  <c r="J24"/>
  <c r="I23" i="9" s="1"/>
  <c r="L24" i="8"/>
  <c r="K23" i="9" s="1"/>
  <c r="D31" i="8"/>
  <c r="C30" i="9" s="1"/>
  <c r="D28" i="8"/>
  <c r="C27" i="9" s="1"/>
  <c r="H28" i="8"/>
  <c r="G27" i="9" s="1"/>
  <c r="J28" i="8"/>
  <c r="I27" i="9" s="1"/>
  <c r="E34" i="8"/>
  <c r="H34"/>
  <c r="K34"/>
  <c r="L34"/>
  <c r="D35"/>
  <c r="E35"/>
  <c r="D34" i="9" s="1"/>
  <c r="E37" i="8"/>
  <c r="D36" i="9" s="1"/>
  <c r="M36" s="1"/>
  <c r="K41" i="8"/>
  <c r="J40" i="9" s="1"/>
  <c r="F44" i="8"/>
  <c r="E43" i="9" s="1"/>
  <c r="L44" i="8"/>
  <c r="K43" i="9" s="1"/>
  <c r="I51" i="8"/>
  <c r="H55" i="9" s="1"/>
  <c r="H15" i="10"/>
  <c r="I57" i="8"/>
  <c r="I41"/>
  <c r="H40" i="9" s="1"/>
  <c r="I35" i="8"/>
  <c r="H34" i="9" s="1"/>
  <c r="C62" i="8"/>
  <c r="B66" i="9" s="1"/>
  <c r="C9" i="8"/>
  <c r="C56"/>
  <c r="C18"/>
  <c r="B17" i="9" s="1"/>
  <c r="C26" i="8"/>
  <c r="B25" i="9" s="1"/>
  <c r="C22" i="8"/>
  <c r="C41"/>
  <c r="B40" i="9" s="1"/>
  <c r="M40" s="1"/>
  <c r="L13" i="10"/>
  <c r="L18"/>
  <c r="L52"/>
  <c r="L53"/>
  <c r="L58"/>
  <c r="E63" i="8"/>
  <c r="D67" i="9" s="1"/>
  <c r="L29" i="10"/>
  <c r="F16" i="8"/>
  <c r="E15" i="9" s="1"/>
  <c r="H53" i="8"/>
  <c r="G57" i="9" s="1"/>
  <c r="D60" i="8"/>
  <c r="C64" i="9" s="1"/>
  <c r="D51" i="8"/>
  <c r="D9"/>
  <c r="C8" i="9" s="1"/>
  <c r="E59" i="8"/>
  <c r="D63" i="9" s="1"/>
  <c r="D14" i="10"/>
  <c r="E8" i="8"/>
  <c r="F61"/>
  <c r="E65" i="9" s="1"/>
  <c r="F51" i="8"/>
  <c r="E55" i="9" s="1"/>
  <c r="F50" i="8"/>
  <c r="E54" i="9" s="1"/>
  <c r="G8" i="8"/>
  <c r="F7" i="9" s="1"/>
  <c r="H12" i="8"/>
  <c r="G11" i="9" s="1"/>
  <c r="M11" s="1"/>
  <c r="H50" i="8"/>
  <c r="G54" i="9" s="1"/>
  <c r="G14" i="10"/>
  <c r="J12" i="8"/>
  <c r="I11" i="9" s="1"/>
  <c r="J58" i="8"/>
  <c r="I62" i="9" s="1"/>
  <c r="K60" i="8"/>
  <c r="J64" i="9" s="1"/>
  <c r="L61" i="8"/>
  <c r="K65" i="9" s="1"/>
  <c r="L56" i="8"/>
  <c r="H60"/>
  <c r="G64" i="9" s="1"/>
  <c r="G52" i="8"/>
  <c r="K18"/>
  <c r="J17" i="9" s="1"/>
  <c r="D22" i="8"/>
  <c r="C21" i="9" s="1"/>
  <c r="E23" i="8"/>
  <c r="D22" i="9" s="1"/>
  <c r="H23" i="8"/>
  <c r="G22" i="9" s="1"/>
  <c r="J23" i="8"/>
  <c r="I22" i="9" s="1"/>
  <c r="D24" i="8"/>
  <c r="C23" i="9" s="1"/>
  <c r="F24" i="8"/>
  <c r="E23" i="9" s="1"/>
  <c r="F25" i="8"/>
  <c r="E24" i="9" s="1"/>
  <c r="H25" i="8"/>
  <c r="G24" i="9" s="1"/>
  <c r="K25" i="8"/>
  <c r="F27"/>
  <c r="E26" i="9" s="1"/>
  <c r="M26" s="1"/>
  <c r="E31" i="8"/>
  <c r="D30" i="9" s="1"/>
  <c r="F31" i="8"/>
  <c r="E30" i="9" s="1"/>
  <c r="F28" i="8"/>
  <c r="E27" i="9" s="1"/>
  <c r="G28" i="8"/>
  <c r="F27" i="9" s="1"/>
  <c r="H31" i="8"/>
  <c r="G30" i="9" s="1"/>
  <c r="K31" i="8"/>
  <c r="J30" i="9" s="1"/>
  <c r="J35" i="8"/>
  <c r="L35"/>
  <c r="K34" i="9" s="1"/>
  <c r="E36" i="8"/>
  <c r="D35" i="9" s="1"/>
  <c r="G37" i="8"/>
  <c r="F36" i="9" s="1"/>
  <c r="H37" i="8"/>
  <c r="G36" i="9" s="1"/>
  <c r="K37" i="8"/>
  <c r="J36" i="9" s="1"/>
  <c r="L37" i="8"/>
  <c r="K36" i="9" s="1"/>
  <c r="D38" i="8"/>
  <c r="C37" i="9" s="1"/>
  <c r="H38" i="8"/>
  <c r="G37" i="9" s="1"/>
  <c r="J38" i="8"/>
  <c r="I37" i="9" s="1"/>
  <c r="K38" i="8"/>
  <c r="J37" i="9" s="1"/>
  <c r="L38" i="8"/>
  <c r="K37" i="9" s="1"/>
  <c r="D39" i="8"/>
  <c r="C38" i="9" s="1"/>
  <c r="E39" i="8"/>
  <c r="D38" i="9" s="1"/>
  <c r="E40" i="8"/>
  <c r="D39" i="9" s="1"/>
  <c r="J40" i="8"/>
  <c r="I39" i="9" s="1"/>
  <c r="K40" i="8"/>
  <c r="J39" i="9" s="1"/>
  <c r="F41" i="8"/>
  <c r="E40" i="9" s="1"/>
  <c r="H41" i="8"/>
  <c r="G40" i="9" s="1"/>
  <c r="L41" i="8"/>
  <c r="K40" i="9" s="1"/>
  <c r="E44" i="8"/>
  <c r="D43" i="9" s="1"/>
  <c r="M43" s="1"/>
  <c r="I62" i="8"/>
  <c r="H66" i="9" s="1"/>
  <c r="M66" s="1"/>
  <c r="I10" i="8"/>
  <c r="I48"/>
  <c r="I18"/>
  <c r="H17" i="9" s="1"/>
  <c r="I25" i="8"/>
  <c r="H24" i="9" s="1"/>
  <c r="I38" i="8"/>
  <c r="H37" i="9" s="1"/>
  <c r="I34" i="8"/>
  <c r="C13"/>
  <c r="B12" i="9" s="1"/>
  <c r="C11" i="8"/>
  <c r="B10" i="9" s="1"/>
  <c r="B14" i="10"/>
  <c r="L14" s="1"/>
  <c r="C25" i="8"/>
  <c r="B24" i="9" s="1"/>
  <c r="C24" i="8"/>
  <c r="B23" i="9" s="1"/>
  <c r="C38" i="8"/>
  <c r="L6" i="10"/>
  <c r="L7"/>
  <c r="L8"/>
  <c r="L24"/>
  <c r="L25"/>
  <c r="L38"/>
  <c r="L43"/>
  <c r="L44"/>
  <c r="L47"/>
  <c r="L48"/>
  <c r="L51"/>
  <c r="M17" i="9"/>
  <c r="M12"/>
  <c r="M14"/>
  <c r="M63"/>
  <c r="M62"/>
  <c r="M10"/>
  <c r="M54"/>
  <c r="C20"/>
  <c r="D29" i="8"/>
  <c r="C28" i="9" s="1"/>
  <c r="I20"/>
  <c r="J29" i="8"/>
  <c r="I28" i="9" s="1"/>
  <c r="F23"/>
  <c r="M23" s="1"/>
  <c r="G29" i="8"/>
  <c r="F28" i="9" s="1"/>
  <c r="K42" i="8"/>
  <c r="J41" i="9" s="1"/>
  <c r="J33"/>
  <c r="K33"/>
  <c r="L42" i="8"/>
  <c r="K41" i="9" s="1"/>
  <c r="B21"/>
  <c r="C29" i="8"/>
  <c r="B28" i="9" s="1"/>
  <c r="M30"/>
  <c r="M27"/>
  <c r="M25"/>
  <c r="M22"/>
  <c r="J24"/>
  <c r="M24" s="1"/>
  <c r="K29" i="8"/>
  <c r="J28" i="9" s="1"/>
  <c r="I34"/>
  <c r="J42" i="8"/>
  <c r="I41" i="9" s="1"/>
  <c r="I42" i="8"/>
  <c r="H41" i="9" s="1"/>
  <c r="H33"/>
  <c r="B37"/>
  <c r="M37" s="1"/>
  <c r="C42" i="8"/>
  <c r="B41" i="9" s="1"/>
  <c r="G16" i="8"/>
  <c r="F15" i="9" s="1"/>
  <c r="G63" i="8"/>
  <c r="F67" i="9" s="1"/>
  <c r="H16" i="8"/>
  <c r="G15" i="9" s="1"/>
  <c r="I64"/>
  <c r="M64" s="1"/>
  <c r="M38"/>
  <c r="M35"/>
  <c r="M65"/>
  <c r="M39"/>
  <c r="C15" i="10"/>
  <c r="L15" s="1"/>
  <c r="K8" i="8"/>
  <c r="H52" i="9" l="1"/>
  <c r="I53" i="8"/>
  <c r="H57" i="9" s="1"/>
  <c r="B60"/>
  <c r="C63" i="8"/>
  <c r="B67" i="9" s="1"/>
  <c r="G33"/>
  <c r="H42" i="8"/>
  <c r="G41" i="9" s="1"/>
  <c r="K20"/>
  <c r="L29" i="8"/>
  <c r="K28" i="9" s="1"/>
  <c r="G60"/>
  <c r="H63" i="8"/>
  <c r="G67" i="9" s="1"/>
  <c r="C7"/>
  <c r="D16" i="8"/>
  <c r="C15" i="9" s="1"/>
  <c r="F63" i="8"/>
  <c r="E67" i="9" s="1"/>
  <c r="J63" i="8"/>
  <c r="I67" i="9" s="1"/>
  <c r="G42" i="8"/>
  <c r="F41" i="9" s="1"/>
  <c r="J16" i="8"/>
  <c r="I15" i="9" s="1"/>
  <c r="D63" i="8"/>
  <c r="C67" i="9" s="1"/>
  <c r="H9"/>
  <c r="M9" s="1"/>
  <c r="I16" i="8"/>
  <c r="H15" i="9" s="1"/>
  <c r="F56"/>
  <c r="M56" s="1"/>
  <c r="G53" i="8"/>
  <c r="F57" i="9" s="1"/>
  <c r="K60"/>
  <c r="L63" i="8"/>
  <c r="K67" i="9" s="1"/>
  <c r="D7"/>
  <c r="E16" i="8"/>
  <c r="D15" i="9" s="1"/>
  <c r="C55"/>
  <c r="D53" i="8"/>
  <c r="C57" i="9" s="1"/>
  <c r="B8"/>
  <c r="M8" s="1"/>
  <c r="C16" i="8"/>
  <c r="B15" i="9" s="1"/>
  <c r="M15" s="1"/>
  <c r="H61"/>
  <c r="M61" s="1"/>
  <c r="I63" i="8"/>
  <c r="H67" i="9" s="1"/>
  <c r="C34"/>
  <c r="D42" i="8"/>
  <c r="C41" i="9" s="1"/>
  <c r="M41" s="1"/>
  <c r="D33"/>
  <c r="E42" i="8"/>
  <c r="D41" i="9" s="1"/>
  <c r="F29" i="8"/>
  <c r="E28" i="9" s="1"/>
  <c r="E21"/>
  <c r="M21" s="1"/>
  <c r="J55"/>
  <c r="K53" i="8"/>
  <c r="J57" i="9" s="1"/>
  <c r="E52"/>
  <c r="M52" s="1"/>
  <c r="F53" i="8"/>
  <c r="E57" i="9" s="1"/>
  <c r="M34"/>
  <c r="M67"/>
  <c r="M33"/>
  <c r="I29" i="8"/>
  <c r="H28" i="9" s="1"/>
  <c r="K63" i="8"/>
  <c r="J67" i="9" s="1"/>
  <c r="E29" i="8"/>
  <c r="D28" i="9" s="1"/>
  <c r="M28" s="1"/>
  <c r="F42" i="8"/>
  <c r="E41" i="9" s="1"/>
  <c r="H29" i="8"/>
  <c r="G28" i="9" s="1"/>
  <c r="J7"/>
  <c r="M7" s="1"/>
  <c r="K16" i="8"/>
  <c r="J15" i="9" s="1"/>
  <c r="M20"/>
  <c r="M60" l="1"/>
  <c r="M57"/>
  <c r="M55"/>
</calcChain>
</file>

<file path=xl/sharedStrings.xml><?xml version="1.0" encoding="utf-8"?>
<sst xmlns="http://schemas.openxmlformats.org/spreadsheetml/2006/main" count="3355" uniqueCount="397">
  <si>
    <t xml:space="preserve"> If entry by firms in this profession (see name of sheet) is restricted, what are the reasons provided by government?</t>
  </si>
  <si>
    <t>To give incumbent firms time to prepare for competition</t>
  </si>
  <si>
    <t>To increase government revenue from privatisation or license fees</t>
  </si>
  <si>
    <t>Exclusive rights believed necessary to attract (strategic) investment</t>
  </si>
  <si>
    <t>Exclusive rights to allow the provision of universal service</t>
  </si>
  <si>
    <t>Inadequate regulatory and supervisory capacity</t>
  </si>
  <si>
    <t>Strategic activity reserved to the state</t>
  </si>
  <si>
    <t>Entry subject to economic needs test by govt</t>
  </si>
  <si>
    <t>Entry subject to geographic location</t>
  </si>
  <si>
    <t>Entry controlled by professional association</t>
  </si>
  <si>
    <t>Other (specify):</t>
  </si>
  <si>
    <t>Are they required to establish in a particular form (eg partnership, non-profit)?</t>
  </si>
  <si>
    <t xml:space="preserve">Are professional services firms in this profession (see name of sheet) prohibited from incorporating (with limited liability)? </t>
  </si>
  <si>
    <t xml:space="preserve">Are foreign professional services firms in this profession (see name of sheet) prohibited from establishing in a joint venture with local professionals? </t>
  </si>
  <si>
    <t>Are there restrictions on JVs (eg equity limits)</t>
  </si>
  <si>
    <t>State form</t>
  </si>
  <si>
    <t>State restriction</t>
  </si>
  <si>
    <t>Are they required to establish in a JV?</t>
  </si>
  <si>
    <t xml:space="preserve">B.  Market Access – Inward movement of natural persons (mode 4) – Individual professionals </t>
  </si>
  <si>
    <r>
      <t xml:space="preserve">Are there policy restrictions on new entry of </t>
    </r>
    <r>
      <rPr>
        <i/>
        <sz val="10"/>
        <rFont val="Arial Narrow"/>
        <family val="2"/>
      </rPr>
      <t xml:space="preserve">individual professionals </t>
    </r>
    <r>
      <rPr>
        <sz val="10"/>
        <rFont val="Arial Narrow"/>
        <family val="2"/>
      </rPr>
      <t>(other than via licensing criteria, which are covered later) in this profession (see name of sheet)?</t>
    </r>
  </si>
  <si>
    <t>If yes, total number of professionals allowed</t>
  </si>
  <si>
    <t>If yes, number of foreign professionals allowed</t>
  </si>
  <si>
    <t>Entry by any individual</t>
  </si>
  <si>
    <t>Entry by foreign individuals</t>
  </si>
  <si>
    <t>If entry by individual professionals in this profession (see name of sheet) is restricted, what are the reasons provided? (tick all relevant reasons)</t>
  </si>
  <si>
    <t>To give incumbent individuals time to prepare for competition</t>
  </si>
  <si>
    <t xml:space="preserve">Is there a nationality or citizenship requirement for individual professionals to qualify or to practice (whether as a condition of license, or otherwise) in this profession (see name of sheet)? </t>
  </si>
  <si>
    <t>Required to qualify or practice</t>
  </si>
  <si>
    <t>Required for use of professional title, but practice relatively free</t>
  </si>
  <si>
    <t>No restrictions</t>
  </si>
  <si>
    <t xml:space="preserve">Is there a residency or local presence requirement for individual professionals to practice (whether as a condition of license, or otherwise) in this profession (see name of sheet)? </t>
  </si>
  <si>
    <t>Permanent residency required (more than 12 months)</t>
  </si>
  <si>
    <t xml:space="preserve">12 months or less prior residency required </t>
  </si>
  <si>
    <t>Domicile required</t>
  </si>
  <si>
    <t>Other (specify)</t>
  </si>
  <si>
    <t>C.  Market Access – Outward movement of natural persons (mode 4) – Individual professionals</t>
  </si>
  <si>
    <t xml:space="preserve"> Are there policy restrictions on outward movement of individual professionals inthis profession (see name of sheet)?  Please state the type of restriction</t>
  </si>
  <si>
    <t>Exit permit required?</t>
  </si>
  <si>
    <t>Agency granting exit permit?</t>
  </si>
  <si>
    <t>Fees/ procedures for exit permit? (please state)</t>
  </si>
  <si>
    <t>Education or employment bond required after training (specify)?</t>
  </si>
  <si>
    <t>Are there other restrictions on exit?</t>
  </si>
  <si>
    <t>D.  Market Access – Inward movement of natural persons (mode 4) – Intra-corporate transferees</t>
  </si>
  <si>
    <t xml:space="preserve"> Are there minimum requirements  to have nationals/residents in the following categories of position in foreign invested professional service firms (specify minimum number or percentage, state which) in this profession (see name of sheet):</t>
  </si>
  <si>
    <t>Members of the board of directors</t>
  </si>
  <si>
    <t>Executives</t>
  </si>
  <si>
    <t>Managers</t>
  </si>
  <si>
    <t>Professionals</t>
  </si>
  <si>
    <t>Medical consultants</t>
  </si>
  <si>
    <t>Unskilled workers</t>
  </si>
  <si>
    <t>Other staff (specify):</t>
  </si>
  <si>
    <t>Are there prohibitions or maximum restrictions on employing locally trained professionals in foreign invested  professional service firms (specify maximum number or percentage, state which) in this profession (see name of sheet):</t>
  </si>
  <si>
    <t xml:space="preserve">Prohibition </t>
  </si>
  <si>
    <t>Maximum limit (specify):</t>
  </si>
  <si>
    <t>Other restriction (specify):</t>
  </si>
  <si>
    <t>Identify the categories of intra-corporate transferees in this profession (see name of sheet)  whose entry and stay is subject to labour market tests</t>
  </si>
  <si>
    <t xml:space="preserve"> Identify the categories of managerial personnel  in this profession (see name of sheet) who must be locally licensed as a professional</t>
  </si>
  <si>
    <t>Identify the categories of managerial personnel  in this profession (see name of sheet) who must be locally domiciled</t>
  </si>
  <si>
    <t>E. Cross-border trade (Mode 1)</t>
  </si>
  <si>
    <t>Are foreign medical professionals located abroad in this profession (see name of sheet) able to provide services cross-border  to patients in your country (eg tele-medicine)? (tick which apply)?</t>
  </si>
  <si>
    <t>Not permitted</t>
  </si>
  <si>
    <t>Limited in form (eg limited to certain kinds of diagnostic services) (state form)</t>
  </si>
  <si>
    <t>Limited to specific groups (eg to foreign nationals in your country) (state group)</t>
  </si>
  <si>
    <t>Limited in some other way (state limitation)</t>
  </si>
  <si>
    <t>No stated limitations</t>
  </si>
  <si>
    <t>F. Consumption abroad (Mode 2)</t>
  </si>
  <si>
    <t>Can domestic residents purchase medical services while abroad? (tick which apply)?</t>
  </si>
  <si>
    <t xml:space="preserve">Quotas related to the value of transactions, the number of operations or the number of nationals travelling abroad (visa restrictions) </t>
  </si>
  <si>
    <t>17*</t>
  </si>
  <si>
    <t>*</t>
  </si>
  <si>
    <t>Indicates question is not specific to a particular profession</t>
  </si>
  <si>
    <t>Taxes or registration/authorisation requirements on consumers travelling abroad</t>
  </si>
  <si>
    <t xml:space="preserve">G  Ownership </t>
  </si>
  <si>
    <t>Is private ownership in professional service firms in this profession (see name of sheet) allowed?</t>
  </si>
  <si>
    <t>Maximum private equity permitted (%)</t>
  </si>
  <si>
    <t>Existing operators</t>
  </si>
  <si>
    <t>New entrants</t>
  </si>
  <si>
    <t>Is foreign ownership in professional service firms in this profession (see name of sheet) allowed?</t>
  </si>
  <si>
    <t>Maximum foreign equity permitted (%)</t>
  </si>
  <si>
    <t>Maximum non-professional equity permitted (%)</t>
  </si>
  <si>
    <t>H.  Regulation – licensing</t>
  </si>
  <si>
    <t>Which organisation(s) are responsible for regulating (via licensing or otherwise) to ensure service quality in this profession (see name of sheet)?</t>
  </si>
  <si>
    <t>Government Ministry(ies)</t>
  </si>
  <si>
    <t>Professional body</t>
  </si>
  <si>
    <t>Both</t>
  </si>
  <si>
    <r>
      <t xml:space="preserve"> Indicate the requirements for licensing and accreditation of </t>
    </r>
    <r>
      <rPr>
        <i/>
        <sz val="10"/>
        <rFont val="Arial Narrow"/>
        <family val="2"/>
      </rPr>
      <t>local</t>
    </r>
    <r>
      <rPr>
        <sz val="10"/>
        <rFont val="Arial Narrow"/>
        <family val="2"/>
      </rPr>
      <t xml:space="preserve"> individual professionals (tick all relevant requirements) in this profession (see name of sheet)</t>
    </r>
  </si>
  <si>
    <t>Consumption abroad (Mode 2)</t>
  </si>
  <si>
    <t>Commercial presence (mode 3) – Professional service firms</t>
  </si>
  <si>
    <t xml:space="preserve">Inward movement of natural persons (mode 4) – Individual professionals </t>
  </si>
  <si>
    <t>Outward movement of natural persons (mode 4) – Individual professionals</t>
  </si>
  <si>
    <t>Inward movement of natural persons (mode 4) – Intra-corporate transferees</t>
  </si>
  <si>
    <t>Cross-border trade (Mode 1)</t>
  </si>
  <si>
    <t xml:space="preserve">Ownership </t>
  </si>
  <si>
    <t>Regulation – licensing</t>
  </si>
  <si>
    <t>Regulation – restrictions on operation</t>
  </si>
  <si>
    <t>Compulsory membership of professional organisation</t>
  </si>
  <si>
    <t>Professional examination</t>
  </si>
  <si>
    <t>Practical experience (give number of years)</t>
  </si>
  <si>
    <t>Higher education (give number of years)</t>
  </si>
  <si>
    <t>No licence required to practice</t>
  </si>
  <si>
    <r>
      <t xml:space="preserve">Are there any other requirements for the licensing and accreditation of </t>
    </r>
    <r>
      <rPr>
        <i/>
        <sz val="10"/>
        <rFont val="Arial Narrow"/>
        <family val="2"/>
      </rPr>
      <t>local</t>
    </r>
    <r>
      <rPr>
        <sz val="10"/>
        <rFont val="Arial Narrow"/>
        <family val="2"/>
      </rPr>
      <t xml:space="preserve"> individual professionals (eg geographic location, as a condition of licensing, or proof of professional indemnity insurance) in this profession (see name of sheet)? Please specify:</t>
    </r>
  </si>
  <si>
    <t>Type of requirement</t>
  </si>
  <si>
    <r>
      <t xml:space="preserve"> Indicate the requirements for </t>
    </r>
    <r>
      <rPr>
        <i/>
        <sz val="10"/>
        <rFont val="Arial Narrow"/>
        <family val="2"/>
      </rPr>
      <t>foreign</t>
    </r>
    <r>
      <rPr>
        <sz val="10"/>
        <rFont val="Arial Narrow"/>
        <family val="2"/>
      </rPr>
      <t xml:space="preserve"> individual professionals to be licensed to practice locally (tick all relevant requirements) in this profession (see name of sheet)</t>
    </r>
  </si>
  <si>
    <t>Local retraining required for full licence</t>
  </si>
  <si>
    <t>Local exam required in all cases</t>
  </si>
  <si>
    <t>Case-by-case assessment of foreign licence and quals (eg under MR agreement)</t>
  </si>
  <si>
    <t>Aptitude test or local practice (state which)</t>
  </si>
  <si>
    <t>Foreign licence and quals sufficient to practice</t>
  </si>
  <si>
    <r>
      <t xml:space="preserve">Are there any other requirements for the licensing and accreditation of </t>
    </r>
    <r>
      <rPr>
        <i/>
        <sz val="10"/>
        <rFont val="Arial Narrow"/>
        <family val="2"/>
      </rPr>
      <t>foreign</t>
    </r>
    <r>
      <rPr>
        <sz val="10"/>
        <rFont val="Arial Narrow"/>
        <family val="2"/>
      </rPr>
      <t xml:space="preserve"> individual professionals (geographical location as a condition of licensing) in this profession (see name of sheet)? Please specify. (NB Citizenship and residency requirements, whether as a condition of license or not, are covered in Question 7 and 8)</t>
    </r>
  </si>
  <si>
    <t>If the number of providers is also limited by policy (other than just via licensing criteria) in this profession (see name of sheet), through what mechanism are licenses allocated?</t>
  </si>
  <si>
    <t>First come, first served</t>
  </si>
  <si>
    <t>Discretionary decision by issuing authority</t>
  </si>
  <si>
    <t>Competitive bidding</t>
  </si>
  <si>
    <r>
      <t xml:space="preserve">With how many countries do you have a </t>
    </r>
    <r>
      <rPr>
        <i/>
        <sz val="10"/>
        <rFont val="Arial Narrow"/>
        <family val="2"/>
      </rPr>
      <t>mutual</t>
    </r>
    <r>
      <rPr>
        <sz val="10"/>
        <rFont val="Arial Narrow"/>
        <family val="2"/>
      </rPr>
      <t xml:space="preserve"> recognition agreement to recognise the professional and academic credentials of foreign individual professionals Iin this profession (see name of sheet)? Were they negotiated by government,  a professional body, or both?</t>
    </r>
  </si>
  <si>
    <t>Number of countries</t>
  </si>
  <si>
    <t>Who negotiated them?</t>
  </si>
  <si>
    <t>With how many countries do you have a non-mutual (ie one-way) recognition agreement (with at least one institution) to recognise the professional and academic credentials of foreign individual professionals in this profession (see name fo sheet)? Were they established government,  a professional body, or both?</t>
  </si>
  <si>
    <t>Who established them?</t>
  </si>
  <si>
    <t>I.  Regulation – restrictions on operation</t>
  </si>
  <si>
    <t>Type of activity</t>
  </si>
  <si>
    <t xml:space="preserve"> Are there activities (eg anaesthesia) reserved by law to this profession (see name of sheet)? Please specify:</t>
  </si>
  <si>
    <t>Are there restrictions on this profession (see name of sheet) having a partnership or association with other professions?</t>
  </si>
  <si>
    <t>Other (please specify)</t>
  </si>
  <si>
    <t>Prohibition</t>
  </si>
  <si>
    <t>Are there restrictions on this profession (see name of sheet) advertising, marketing or solicitating?</t>
  </si>
  <si>
    <t>Are there restrictions on fee setting in this profession (see name of sheet)?</t>
  </si>
  <si>
    <t>Minimum?</t>
  </si>
  <si>
    <t>Maximum?</t>
  </si>
  <si>
    <t>Which activities?</t>
  </si>
  <si>
    <t>Set by govt. or professional body?</t>
  </si>
  <si>
    <t>Is there a requirement for foreign invested professional firms in this profession (see name of sheet) to train local staff? NB Please list any other  hiring restrictions under Sections 1.B and 1.C on market access via mode 4.</t>
  </si>
  <si>
    <t>Professional staff?</t>
  </si>
  <si>
    <t>Managerial staff?</t>
  </si>
  <si>
    <t>Other staff (please specify):</t>
  </si>
  <si>
    <t>Are there restrictions on the participation of foreign professionals or professional service firms in this profession (see name of sheet) in government contracts? Please specify:</t>
  </si>
  <si>
    <t>Type of restriction</t>
  </si>
  <si>
    <t xml:space="preserve"> Is there a requirement to have the work of a foreign professional in this profession (see name of sheet) approved by a locally trained/licensed professional?</t>
  </si>
  <si>
    <t>Which of the following are consulted in advance of regulatory changes (eg licensing requirements) affecting this profession (see name of sheet)?</t>
  </si>
  <si>
    <t>Service providers</t>
  </si>
  <si>
    <t>Professional bodies</t>
  </si>
  <si>
    <t>Users</t>
  </si>
  <si>
    <t>Other (specifiy)</t>
  </si>
  <si>
    <t>Government website</t>
  </si>
  <si>
    <t>Professional body’s website</t>
  </si>
  <si>
    <t>Official gazette</t>
  </si>
  <si>
    <t>Other (specifiy):</t>
  </si>
  <si>
    <t>Brunei</t>
  </si>
  <si>
    <t>Generally the professional firms would incorporate as either a sole proprietorship or partnership as there are no personal income taxes for this type of incorporation. Limited liability company will be required to have an annual audit done and filing of its annual tax returns.</t>
  </si>
  <si>
    <t>There are no restrictions as to the number of foreign professionals allowed as long as there is a local partner.</t>
  </si>
  <si>
    <t>If the company is set up as a limited liability than at least 50% of its board must be Citizens of Brunei. Generally the Labour department would encourage the firm to recruit locals for unskilled positions.</t>
  </si>
  <si>
    <t>Limited to Imaging laboratory. Limited to profession consultation between practitioners.</t>
  </si>
  <si>
    <t>Limited to professional consultation. Limited to profession consultation between practitioners.</t>
  </si>
  <si>
    <t>No guidelines have been issued but at least one of the owners must be a local</t>
  </si>
  <si>
    <t xml:space="preserve"> Is there a universal service obligation in this profession (see name of sheet)?</t>
  </si>
  <si>
    <t>How is USO defined?</t>
  </si>
  <si>
    <t>What instruments are used (eg consumer subsidy, producer subsidy cross subsidy, free provision, subsidised insurance):</t>
  </si>
  <si>
    <t>How is it funded (eg cross subsidy, budget allocation, industry fund)?:</t>
  </si>
  <si>
    <t xml:space="preserve">Are their clients restricted in their access to consumer subsidies? </t>
  </si>
  <si>
    <t>Mode 3</t>
  </si>
  <si>
    <t>Mode 4</t>
  </si>
  <si>
    <t>Are there any specific local policies and initiatives to attract foreign clients/patients (mode 1 or mode 2) for this profession (see name of sheet)? Please specify:</t>
  </si>
  <si>
    <t>Type of initiative</t>
  </si>
  <si>
    <t>Mainly volunteer organisations as well as government-to-government organsiations are allowed to train local staff.</t>
  </si>
  <si>
    <t>Are local providers (domestically owned or foreign invested) in this profession (see name of sheet) restricted in their access to producer subsidies when they serve foreign clients? Please specify</t>
  </si>
  <si>
    <t>Cambodia</t>
  </si>
  <si>
    <t>Yes</t>
  </si>
  <si>
    <t>No</t>
  </si>
  <si>
    <t>Inform Ministry of Health if absence more than 10 days</t>
  </si>
  <si>
    <t>Government</t>
  </si>
  <si>
    <t>Foreigner has duty to train local staff in any position.</t>
  </si>
  <si>
    <t>Lao PDR</t>
  </si>
  <si>
    <t>NA</t>
  </si>
  <si>
    <t xml:space="preserve"> In principle, foreign invested professional service firms are not allowed, thus there is no written regulation on nationals/residents minimum requirements</t>
  </si>
  <si>
    <t>There is no written restrictions but such consumption is not principally promoted while in practice this kind of consumption exist.</t>
  </si>
  <si>
    <t>Newspapers, radio and local TV</t>
  </si>
  <si>
    <t>Singapore</t>
  </si>
  <si>
    <t>Certificate of experience required</t>
  </si>
  <si>
    <t>A degree from local university NUS or from approved university (list found on SMC website)</t>
  </si>
  <si>
    <t>ASEAN</t>
  </si>
  <si>
    <t>Singapore Medical Council</t>
  </si>
  <si>
    <t>Prohibition of advertisements relating to certain diseases, medical skill or service, and abortion - Medicines (Advertisement and Sale) Act</t>
  </si>
  <si>
    <t>Commercial advertising strictly prophibited. However, advertising contents of public interest and professionally may be granted the right from the Ministry of Health.</t>
  </si>
  <si>
    <t>Thailand</t>
  </si>
  <si>
    <t>Indonesia</t>
  </si>
  <si>
    <t>Foreign investment law</t>
  </si>
  <si>
    <t>ASEAN countries</t>
  </si>
  <si>
    <t>How are laws and regulatory decisions affecting this profession (see name of sheet) made public?</t>
  </si>
  <si>
    <t xml:space="preserve">Detailed implementation still under study. </t>
  </si>
  <si>
    <t>State budget</t>
  </si>
  <si>
    <t>Vietnam</t>
  </si>
  <si>
    <t>Note that for those who works in the state’s hospitals and dispatch overseas for training and education, they may have to sign a returning agreement after the training is finished. Therefore, exit permit required if they want to exit before the time they bond to the hospital after training.</t>
  </si>
  <si>
    <t>Speak Vietnamese or having a translator with required qualification</t>
  </si>
  <si>
    <t>Websites specially for health care service</t>
  </si>
  <si>
    <t>Children under 6, some special diseases</t>
  </si>
  <si>
    <t xml:space="preserve">No restrictions. A company can be 100% foreign owned but in some cases there will be a requirement for them to have a local partner. </t>
  </si>
  <si>
    <t>Are non-professional investors allowed an equity stake in professional service firms in this profession (see name of sheet)?</t>
  </si>
  <si>
    <t>&lt;100</t>
  </si>
  <si>
    <t>All WHO member countries</t>
  </si>
  <si>
    <t>Very few subsidies for health services</t>
  </si>
  <si>
    <t>Professional service firms may be foreign owned as long as the service providers are Filipino citizens. Therefore, there are technically no restrictions on the entry of corporations. However for general partnerships and single proprietorships for which the owners are the services providers, foreign firms are not allowed because of the Constitutional provision restricting practice of professions to citizens.</t>
  </si>
  <si>
    <t xml:space="preserve">The practice of professions is reserved for Philippine citizens (1987 Philippine Constitution). However, foreign professionals may be granted temporary permits to practice for specific activities, e.g participation in medical missions, specific consultations on cases or exchange professors.  Foreign professionals may also be admitted under reciprocity or international agreements as specified under the various professional regulatory board laws. 
 Medical – No reciprocity arrangements under the Medical Act.
 Dental – Reciprocity arrangements specified
 Nursing – Reciprocity arrangements are specified 
</t>
  </si>
  <si>
    <t>BoD must be proportional to equity participation of nationals in firms. For corporations, there are no minimum citizenship requirements for executives and managers. For general partnerships and sole proprietorships whose managers and executives are also the professionals, 100% of managers and professionals should be citizens.</t>
  </si>
  <si>
    <t>Answer applies to officers who oversee the service provision of the firm. For instance, the medical directors or chiefs of medical departments should be locally licensed professionals.</t>
  </si>
  <si>
    <t xml:space="preserve">Qualification: If it is a 100% foreign owned company, the majority of the board of directors should be residents (loosely defined as having a local address). </t>
  </si>
  <si>
    <t>Professional service firms may be foreign owned as long as the service providers are Filipino citizens. Therefore, there are technically no restrictions on the equity participation of foreigners in corporations. However for general partnerships and single proprietorships for which the owners are the services providers, foreign ownership is not allowed because of the Constitutional provision restricting practice of professions to citizens.</t>
  </si>
  <si>
    <t xml:space="preserve">Answer applies to professional service firms that take on corporate form. However for professional partnerships and single proprietorships, non-professional investors are not allowed an equity stake since they are the service providers. </t>
  </si>
  <si>
    <t xml:space="preserve">The Philippine Professional Regulatory Commission (PRC), through its constituent professional boards, is in charge of licensing professionals in the Philippines. Professional bodies are consulted for the licensing requirements and curriculum but they are not the license granting institutions. </t>
  </si>
  <si>
    <t>Higher education requirement is interpreted to be a post-baccalaureate degree. Only medicine is required to have a four year medical degree after a baccalaureate degree</t>
  </si>
  <si>
    <t xml:space="preserve">Foreign individual professionals may be allowed to practice temporarily without license, i.e., for humanitarian missions, academic exchanges or consultations for specific cases.  In these instances, they should still seek permission or clearance from the PRC. For practice that is more long-term and permanent in nature, case by case assessment is performed by the professional boards under PRC in consultation with the professional associations. An exam may or may not be required by the appropriate professional regulatory body after an assessment of the application to practice, the qualifications and curriculum in the home country and whether Filipinos are also allowed to practice in the foreigner’s home country (reciprocity). </t>
  </si>
  <si>
    <t>In general, there are no prohibitions on partnership or association with other professions save those who are in the foreign investment negative list.</t>
  </si>
  <si>
    <t xml:space="preserve">The Code of Ethics of medicine only provides that “the physician should not charge exhorbitant  or excessive fees.”  No fee limits or activities were stated. </t>
  </si>
  <si>
    <t>Producer subsidies and incentives are only for domestically owned and foreign invested “medical tourism enterprises” who primarily serve foreign patients and are registered with the Philippine Economic Zone Authority (PEZA Board Resolution 06-512 “Guidelines for the Registration of Medical Tourism Special Economic Zones (Medical Tourism Parks/Centers) and Medical Tourism Locator-Enterprises”).</t>
  </si>
  <si>
    <t>Case by case approval needed for the few subsidies available</t>
  </si>
  <si>
    <t>At least one Cambodian technical director in any type of firm (local or foreign)</t>
  </si>
  <si>
    <t>Case by case</t>
  </si>
  <si>
    <t>Malaysia</t>
  </si>
  <si>
    <t>Myanmar</t>
  </si>
  <si>
    <t>Subject to Foreign Investment Committee Guideline, Economic Planning Unit</t>
  </si>
  <si>
    <t>Completion of Compulsory Service With Government.</t>
  </si>
  <si>
    <t>Prefer locally trained</t>
  </si>
  <si>
    <t>Ministry of Health</t>
  </si>
  <si>
    <t>Medical Act 1971</t>
  </si>
  <si>
    <t>Dental Act 1971</t>
  </si>
  <si>
    <t>Nursing Act 1950 and Midwives Act 1966</t>
  </si>
  <si>
    <t>According to fee schedule</t>
  </si>
  <si>
    <t>Are foreign providers in this profession (see name of sheet) restricted in their access to producer subsidies? Please specify:</t>
  </si>
  <si>
    <t>No access</t>
  </si>
  <si>
    <t>Equitable access for all Malaysians but with restrictions for foreigners.</t>
  </si>
  <si>
    <t>Health Tourism</t>
  </si>
  <si>
    <t>Yes for health tourism, no for migrant workers</t>
  </si>
  <si>
    <t>According to the order of the Royal Thai Police, ratio of foreigners to Thai employed in any businesses must not exceed 1 to 4, unless granted a permission by the Board of Investment. There are 39 occupations that are restricted to foreigners. However, none of the 39 
is related to health services.</t>
  </si>
  <si>
    <t xml:space="preserve">Permission from dinas kesehataan. Also, must speak Bahasa Indonesia. </t>
  </si>
  <si>
    <t>Not allowed</t>
  </si>
  <si>
    <t>Permission from the governmemt</t>
  </si>
  <si>
    <t>Constitution states that every citizen shall, in accordance with the health policy laid down by the Union, have the ight to health care.</t>
  </si>
  <si>
    <t>Details</t>
  </si>
  <si>
    <t>Individual professionals must belong to a WHO member country, but there is no requirement for them to become Cambodian nationals or citzens.</t>
  </si>
  <si>
    <t xml:space="preserve">According to the Alien Business Act, the limit is 49%. If a foreigner wants to own more than 49%, permission from the government is required. </t>
  </si>
  <si>
    <t>There is a WTO commitment for laws and regualtions to be published on the internet through government websites, but the websites are still under construction.</t>
  </si>
  <si>
    <t>BoD must be proportional to equity participation of nationals in firms</t>
  </si>
  <si>
    <t>One year internship</t>
  </si>
  <si>
    <t>Government on consulation with professional body</t>
  </si>
  <si>
    <t>ASEAN (nursing only)</t>
  </si>
  <si>
    <t xml:space="preserve">No provisions in the Medical Act or Code of Ethics of general medicine. However, professional and specialty associations may have their own code of ethics that recommend that certain activities be reserved for their members.  Accreditation and quality assurance requirements by PhilHealth also specify that some activities are reserved for medical professionals. </t>
  </si>
  <si>
    <t xml:space="preserve">No provisions in the Dentistry Act or Code of Ethics. However, the professional associations may have their own code of ethics that recommend that certain activities be reserved for dentists. </t>
  </si>
  <si>
    <t xml:space="preserve">None specified in the code of ethics. </t>
  </si>
  <si>
    <t xml:space="preserve">Advertising may be allowed through professional cards, classified advertising, directories of signboard. Prohibition on testimonials on drugs, medicines, food products instrument or appliance or any other object or product related to their practice specially when published in a lay newspaper or magazine or broadcast through the radio or television.
</t>
  </si>
  <si>
    <t>Only cards, letterheads, announcements and signboards are allowable. Newspaper announcements allowed only for opening or changing location of clinic. A dentist or any association of dentists shall not give testimonials, directly or indirectly, to the supposed therapeutic agent or proprietary preparations such as remedies, vaccines, mouth washes, dentifricies or other articles or preventions of disease by their use</t>
  </si>
  <si>
    <t xml:space="preserve">Professional service firms that are foreign owned and controlled (foreigners hold a controlling interest) cannot be engaged in government funded projects/contracts. </t>
  </si>
  <si>
    <t>General public</t>
  </si>
  <si>
    <t>Newspapers, print media</t>
  </si>
  <si>
    <t xml:space="preserve">Patients who are members of social insurance (PhilHealth) may not claim benefits if the foreign service firm is not accredited by PhilHealth. </t>
  </si>
  <si>
    <t xml:space="preserve">Medical Tourism Program (Executive Order No. 372, 2004) – Public-private sector initiative to formulate a development strategy for health and wellness services. </t>
  </si>
  <si>
    <t>By foreign firms?</t>
  </si>
  <si>
    <t xml:space="preserve">Other </t>
  </si>
  <si>
    <t>Other</t>
  </si>
  <si>
    <t>1 Are there restrictions on new entry - by any firm?</t>
  </si>
  <si>
    <t>10 Are there other restrictions on exit?</t>
  </si>
  <si>
    <t>14 Are managerial personnel required to be locally licensed as a professional?</t>
  </si>
  <si>
    <t>15 Are managerial personnel  required to be locally domiciled?</t>
  </si>
  <si>
    <t>20 Are non-professional investors allowed an equity stake in professional service firms - existing operators?</t>
  </si>
  <si>
    <t>30 Are there restrictions on the profession having a partnership or association with other professions?</t>
  </si>
  <si>
    <t>31 Are there restrictions on the profession advertising, marketing or soliciting?</t>
  </si>
  <si>
    <t>35  Is there a requirement to have the work of a foreign professional approved by a locally trained/licensed professional?</t>
  </si>
  <si>
    <t>39 Are foreign providers restricted in their access to producer subsidies?</t>
  </si>
  <si>
    <t>36 Which of the following are consulted in advance of regulatory changes (eg licensing requirements)?</t>
  </si>
  <si>
    <t>37 How are laws and regulatory decisions made public?</t>
  </si>
  <si>
    <t xml:space="preserve">3 Are firms prohibited from incorporating? </t>
  </si>
  <si>
    <t>5 Are there restrictions on new entry - by any individual?</t>
  </si>
  <si>
    <t>7 Is there a nationality or citizenship requirement?</t>
  </si>
  <si>
    <t>8 Is there a residency or local presence requirement?</t>
  </si>
  <si>
    <t xml:space="preserve"> 9 Are there restrictions on outward movement?</t>
  </si>
  <si>
    <t>13 Are intra-corporate transferees subject to labour market tests?</t>
  </si>
  <si>
    <t>11 Are there requirements to have nationals/residents?</t>
  </si>
  <si>
    <t>12 Are there restrictions on employing locally trained professionals in foreign firms?</t>
  </si>
  <si>
    <t>18 Is private ownership allowed - existing operators?</t>
  </si>
  <si>
    <t>19 Is foreign ownership  allowed - existing operators?</t>
  </si>
  <si>
    <t xml:space="preserve"> 24 What are the requirements for foreign individual professionals to be licensed to practice locally</t>
  </si>
  <si>
    <t>25 Are there any other requirements for the licensing and accreditation of foreign individual professionals?</t>
  </si>
  <si>
    <t>32 Are there restrictions on fee setting?</t>
  </si>
  <si>
    <t xml:space="preserve">33 Is there a requirement for foreign-invested firms to train local staff? </t>
  </si>
  <si>
    <t>16 Are professionals located abroad able to provide services cross-border  to patients in your country (eg tele-medicine)?</t>
  </si>
  <si>
    <t>34 Are there restrictions on the participation of foreign professionals or firms in government contracts?</t>
  </si>
  <si>
    <t xml:space="preserve">4 Are foreign firms prohibited from est. in a joint venture? </t>
  </si>
  <si>
    <t xml:space="preserve">29 Are there activities reserved by law to the profession? </t>
  </si>
  <si>
    <t xml:space="preserve">17 Can domestic residents purchase medical services while abroad? </t>
  </si>
  <si>
    <t>Permission to open clinic/Medical clinic required from local health department (dinkes).</t>
  </si>
  <si>
    <t>Note that for those who work in the state’s hospitals and dispatch overseas for training and education, they may have to sign a returning agreement after the training is finished. Therefore, exit permit required if they want to exit before the time they bond to the hospital after training.</t>
  </si>
  <si>
    <t>Head of hospital and head of department, respectively</t>
  </si>
  <si>
    <t>MEDICAL</t>
  </si>
  <si>
    <t>DENTAL</t>
  </si>
  <si>
    <t>TOTAL</t>
  </si>
  <si>
    <t>Foreigners who wish to practice nursing in Singapore need to register with the Singapore Nursing Board, like local nurses do. However, they must produce additional documents other than their training certificate and their education and registration documents from their country of origin, they also need to produce a letter of employment and birth certificate. The process seems purely administrative, unless there is reason to doubt the authenticity of the documents. Other than that, there are no restrictions on foreign nurses. For more infomation see: http://www.ifaq.gov.sg/snb/apps/fcd_faqmain.aspx. The foreign nursing qualification has to be: "(i) a course in nursing accredited for the purposes of this subsection in an accredited institution; or (ii) a course in nursing outside Singapore which in the opinion of the Board is equivalent to a course referred to in sub-paragraph (i)". Hence there is case-by-case assessment of qualifications.</t>
  </si>
  <si>
    <t>Transparency</t>
  </si>
  <si>
    <t>PARA-MEDICAL</t>
  </si>
  <si>
    <t>Philippines</t>
  </si>
  <si>
    <t xml:space="preserve">Constitutional provision reserving practice of profession to citizens. </t>
  </si>
  <si>
    <t>Department of Foreign Affairs (DFA) –Commission on Filipinos Overseas (CFO) upon recommendation of the various specialty boards and the Department of Health</t>
  </si>
  <si>
    <t xml:space="preserve">Application to exit would be filed with DFA-CFO. </t>
  </si>
  <si>
    <t>Selected subspecialty and skills only</t>
  </si>
  <si>
    <t>Subject to Foreign Investment Committee Guideline, Economic Planning Unit. The remaining 30% is reserved under the Bumiputera Equity Ownership.</t>
  </si>
  <si>
    <t>In the case of public health service, there is a federal budget allocation for consumer subsidy and free provision of services. There are no producer subsidy cross subsidy. Malaysia has yet to have a National Health Insurance.</t>
  </si>
  <si>
    <t xml:space="preserve">Activities reserved by law to the
 professions:i)  According to the Medical Act 1971 [Act 50] which regulates the practice of medical doctors. The activities are as follows; medicine, surgery and obstetrics and gynaecology in accordance with the provisions of this Act. ii) According to the Dental Act 1971 [Act 51] which regulates the practice of dental practitioners (dentists and dental surgeons). Section 41 titled Exemptions state amongst others that:
  (1) Nothing in the Act shall operate to prevent the practice of medicine or surgery by a medical practitioner registered under any written law relating to the registration of medical practitioners (read as medical doctor).   (2) Nothing in this Act shall operate to prevent the training of dental nurses in the practice of dentistry under the supervision of a registered dental surgeon in any hospital, clinic, or dental school approved for the purpose by the Minister.    iii)According to the Nurses Act 1950 [Act 14] which regulates the practice of
 nurses. Among the provisions under its regulations are:(a) requiring as a condition of the admission of any person to the Register that that person shall have undergone the prescribed training, and shall possess the prescribed experience, in the nursing of the sick; and (b) requiring that the prescribed training shall be carried out in an institution approved by the Board in that behalf and prescribing the requirements for admission to such an institution and the courses of instruction to be given therein. iv) The Registration of Pharmacists Act 1951 [Act 371], this Act is merely concerning the registration Pharmacists.Due to a lack of pharmacists, Malaysia is still a doctors
 prescribing market, this is mentioned in the write-up. </t>
  </si>
  <si>
    <t>Table 2.     Restrictions on trade in medical services by ownership category and mode of delivery (per cent)</t>
  </si>
  <si>
    <r>
      <t>Source</t>
    </r>
    <r>
      <rPr>
        <sz val="10"/>
        <rFont val="Times New Roman"/>
        <family val="1"/>
      </rPr>
      <t xml:space="preserve">:  Author.  </t>
    </r>
  </si>
  <si>
    <t xml:space="preserve">This is a soft guideline and in addition Section 108 of the Private Healthcare Facilitiesand Services Act 1998 states that; "No private healthcare facility or service or health-related facility or service shall publish any advertisement -  (a) in such a manner as to mislead the public on the type or nature of the healthcare facilities or services or health-related facilities or services provided; or   (b) which is contrary to any direction on advertisement issued by the Director General."  </t>
  </si>
  <si>
    <t>Must be registered contractor with Ministry of Finance, but registration is a formality</t>
  </si>
  <si>
    <t>Vietnam's Government have signed any mutual and non-mutual agreement to recognize credential of foreign individual professional in the health sector. That means, regardless of where are you come from and from which university you graduate, you satisfy the Vietnamese regulation (i.e. a MD degree and practice license in the your country), you can have the right to submit application documents to get the licence to practice in Vietnam.</t>
  </si>
  <si>
    <t>Sole foreign professional services firms are not allowed. Firms set up by a Lao national but with some partial foreign professional ownership are allowed and considered on a case by case basis. Note that these firms are ususally very small and set up as a single owner or a partnership.They do not have complex corporate structures, they are not registered as joint venture companies and do not have a Board of Directors.</t>
  </si>
  <si>
    <t>Number not specifided in written document.</t>
  </si>
  <si>
    <t>In principle, foreign invested professional service firms are not allowed, thus there is no written regulation on nationals/residents minimum requirements. Firms set up by a Lao national but with some partial foreign professional ownership are allowed and considered on a case by case basis. Note that these firms are ususally very small and set up as a single owner or a partnership.They do not have complex corporate structures, they are not registered as joint venture companies and do not have a Board of Directors.</t>
  </si>
  <si>
    <t>This answer applies to the small partnerships set up by Lao nationals that may have some foreign professional involvement.</t>
  </si>
  <si>
    <t xml:space="preserve">However, advertising of alcohol, cigarettes and drugs are subject to authority inspection and permission. </t>
  </si>
  <si>
    <t>But there is social welfare and medical allowance for government employees program administered by Ministry of Social Welfare, under which employees are subjected to deduct a certain percentage of their monthly income to contribute to the medical insurance and social welfare funds</t>
  </si>
  <si>
    <t>Telemedicine Act 1997</t>
  </si>
  <si>
    <t>Registered with Malaysian Medical Council</t>
  </si>
  <si>
    <t>Registered with Malaysian Dental Council</t>
  </si>
  <si>
    <t>Registered with Malaysian Nursing Board</t>
  </si>
  <si>
    <t>DOMESTIC MEDICAL</t>
  </si>
  <si>
    <t>FOREIGN MEDICAL</t>
  </si>
  <si>
    <t>AVERAGE</t>
  </si>
  <si>
    <t>Only an employment pass is required for foreigners</t>
  </si>
  <si>
    <t>For medical professionals, (i) If no local degree, - Must have degree from an approved institution - Must be selected for employment by any approved local institution - Must hold certificate of experience (housemanship) - Must be currently in active clinical practice - Must have passed national licensing examination as required where basic medical degree was conferred - Must have been certified to be in good standing by the overseas regulatory body (ii) If no local degree or degree from approved institution, cannot practise.</t>
  </si>
  <si>
    <t>For dental professionals, (iii) If no local degree, - Must have degree from an approved institution - Must be selected for employment as a dentist in any approved local institution - Must satisfy SDC that he/she has relevant skills and knowledge (iv) If no local degree or degree from approved institution, - May need to undergo examination - Must be a Singaporean, or married to a Singaporean, or approved by statutory examinations or SDC</t>
  </si>
  <si>
    <t xml:space="preserve"> http://statutes.agc.gov.sg/non_version/cgi-bin/cgi_retrieve.pl?actno=REVED-177&amp;doctitle=MEDICINES%20%28ADVERTISEMENT%20AND%20SALE%29%20ACT%0a&amp;date=latest&amp;method=part&amp;sl=1)</t>
  </si>
  <si>
    <t>In 2003, SingaporeMedicine was launched. The multi-agency government-industry partnership is committed to promoting Singapore as a world-class destination for advanced patient care. Government partners in the initiative are the Economic Developmnet Board, International Enterpeise Singapore and the Singapore Tourism Board.</t>
  </si>
  <si>
    <t>A.  Market Access – commercial presence (mode 3) – Professional service firms</t>
  </si>
  <si>
    <t>Are there restrictions on new entry of professional service firms in this profession (see name of sheet)?</t>
  </si>
  <si>
    <t>If yes, total number of firms allowed</t>
  </si>
  <si>
    <t>If yes, number of foreign firms allowed</t>
  </si>
  <si>
    <t>Entry by foreign firms</t>
  </si>
  <si>
    <t>Entry by any firm</t>
  </si>
  <si>
    <t>There is no restriction for managers to be locally licenced. They are only required to be qualified and have a certificate of proof from their home country (which must be a WHO member).             There is no specific requirement for Cambodian nationals to be in any (non-managerial) position in foreign firms. However, foreign firms are advised to employ Cambodian nationals if they can perform the function. If there are no qualified Cambodians, it is acceptable to employ a foreigner. See also the notes to Question 13.</t>
  </si>
  <si>
    <t>Foreign owner must always be present at his/her duty. In case absent more than 10days, he/she must report to the Ministry of Health. (This refers to “owner”, not clear if member of the board of directors, executives, or managers are also required to be locally domiciled).</t>
  </si>
  <si>
    <t>Able to confirm that only Ministry of Health regulates all laws, regulations, parkas, etc. The medical council of Cambodia is only being discussed when there is any regulation change.</t>
  </si>
  <si>
    <t>10 ASEAN countries</t>
  </si>
  <si>
    <t>Subject to Foreign Investment Committee Guideline, Economic Planning Unit. Has 30% bumiputera participation in terms of equity, directorship and office staff.</t>
  </si>
  <si>
    <t xml:space="preserve">There is a 10% limit in recruiting foreign employees applied to all sectors not only medical, and to all forms (local and foreign). The firm needs to write a justification on why there is a need of foreign employees more than 10% of the total employees (for example the lack of engineer experts in Cambodia, etc.) and the Ministry of Labor and Vocational Training (MLVT) will making the decision base on these justifications. It is interesting to note that, in any case, there is no test to verify if there is really no qualified local candidate. </t>
  </si>
  <si>
    <t>Able to confirm that only Ministry of Health regulates all laws, regulations, parkas, etc. The Medical Council of Cambodia is only being discussed when there is any regulation change.</t>
  </si>
  <si>
    <t>Only the skilled medical investor is allowed to apply to open medical service firm. However, it is not stated what percentage the skilled medical investor has to own. They may join in a venture with non-professional (non medical skill) to open a professional firm.</t>
  </si>
  <si>
    <t>Government and professional bodies.</t>
  </si>
  <si>
    <t>There is also a mutual recogniton agreement with ASEAN countries.</t>
  </si>
  <si>
    <t>In fact in Cambodia by law, only professional can practice medical, dental and para-medical services. In practice, the clinic can hire non-professionals to work. But if there are incidents, investigations will be conducted and if the services are fraudulent, it may face heavy penalty or closing down. Also in practice, many illegal clinics can provide such services such as dental clinics and even including abortion.</t>
  </si>
  <si>
    <t>5 years bonded to government</t>
  </si>
  <si>
    <t>Proof of job offer, good standing.</t>
  </si>
  <si>
    <t>There is no regulatory or professional body to regulate and manage paramedics. The answers here are given as "yes' to ensure a liberal score.</t>
  </si>
  <si>
    <t>Working permission required for both short and long term stays.</t>
  </si>
  <si>
    <t>Subsidized insurance</t>
  </si>
  <si>
    <t>The Government is not yet ready to amend the GP/Indoor clinic regulation.</t>
  </si>
  <si>
    <t>Being member of Medical Council</t>
  </si>
  <si>
    <t>Being member of Dental Council</t>
  </si>
  <si>
    <t>Being member of Nursing and Midwifery Council</t>
  </si>
  <si>
    <t xml:space="preserve">To be qualified as a medical doctor, an individual must finsh 6 years qualification plus 2 years thesis and final national examination (3 years thesis to be a specialist). Basically to get medical practitioner license, a student has to complete respective number of years of education and take a final exam during the final year (the exam could be different from one university to another). In addition, he/she needs to register at the Cambodia Medical Council before he/she granted a full license to practice his/her skills. </t>
  </si>
  <si>
    <t xml:space="preserve">To be qualified as a dentist, an individual must finsh 5 years qualification plus 2 years thesis and final national examination (3 years thesis to be a specialist). Basically to get medical practitioner license, a student has to complete respective number of years of education and take a final exam during the final year (the exam could be different from one university to another). In addition, he/she needs to register at the Cambodia Medical Council before he/she granted a full license to practice his/her skills. </t>
  </si>
  <si>
    <t xml:space="preserve">To be qualified as a paramedical doctor, an individual must finsh 4 years qualification plus 2 years thesis and final national examination. Basically to get medical practitioner license, a student has to complete respective number of years of education and take a final exam during the final year (the exam could be different from one university to another). In addition, he/she needs to register at the Cambodia Medical Council before he/she granted a full license to practice his/her skills. </t>
  </si>
  <si>
    <t xml:space="preserve">Although there are some JV hospitals which are established in Myanmar after 2008, they are registered as local companies, not as JV under FDI law.
Pan Hlaing Hospital in Hlaing Tha Ya township is really JV hospital, composed of stakeholders from Foreign Country as well as Myanmar Nationality, but it is never published who are stakeholders in JV. </t>
  </si>
  <si>
    <t xml:space="preserve">Systematic private medical services are said to be not well developed in Myanmar. Most of GPs (Medical Practitioner /Dental Practitioner) done on their individual own account, without elaborated clinic facilities just following the principles of private clinic manuals and guide lines and local authority’s instructions. In Myanmar, there is no documented policy concerning the entry of foreign medical service firms that has been announced or published either in departmental or in public documents. However, when these issues reach  to  EC meeting (Ministers and DGs ) there have been 'Not allow' orders released.  This is not documented policy. </t>
  </si>
  <si>
    <t xml:space="preserve">There is no documented policy on the entry of foreign individual professionals. There are many expatriates belonging to international NGOs operating in Myanmar.  </t>
  </si>
  <si>
    <t xml:space="preserve">Foreign entry not sanctioned. </t>
  </si>
  <si>
    <t xml:space="preserve">Another improvement (or) development is more access to Health  services provision from clinics in Bangkok, Singapore, India (via Mode 1). Those clinics had been already linked or JV with Myanmar National Services providers (Agents). For example, Renal transplant, Cardiac Operation, Breast cancer, Brain Tumors, Stroke etc were investigated in foreign countries through Myanmar agents. Some patients have received treatment from there.
</t>
  </si>
  <si>
    <t>MOH/DOH</t>
  </si>
  <si>
    <t>Ethical rules set up by professional body</t>
  </si>
  <si>
    <t>Public Health Personnel and traditional medicine practitioners</t>
  </si>
  <si>
    <t>According to government regulation (visa limitation, geographical restriction)</t>
  </si>
  <si>
    <t>Most of the diseases control and preventive treatments and some curative services are allowed for free provision in case like DOTS and BCG for tuberculosis, VPT for Vithria Pertussis and prevention of Poliomyelitis. There are fees for medicines, services and diagnostic tests, though there are some subsidy mechanisms for volunteer services through INGO and NGOs.</t>
  </si>
  <si>
    <t>No written restriction regulation.</t>
  </si>
  <si>
    <t xml:space="preserve">Non-professional investors are allowed to invest in medical firms but here is no written regulation on the maximum equity percentage, although there is a requirement of having a certain number of medical professionals acknowledged by regulators in the firms. </t>
  </si>
  <si>
    <t xml:space="preserve">A foreign licence is the basic requirement for a foreign professional to practice and after that it is subject to the approval of the Lao authority. </t>
  </si>
  <si>
    <t>UK, Thailand, Singapore, USA, France, Dutch, Sri Lanka. Through MOU as project staff working in the local area. Obviously in NARGIS rehabilitation period.</t>
  </si>
  <si>
    <t>Malaysia, Bhutan.</t>
  </si>
  <si>
    <t>Yellow infill denotes genuine reform relative to 2008.</t>
  </si>
  <si>
    <t>Entry of both domestic and foreign-invested firms are subject to zoning regulation—issued by local government; 100% domestic ownership is required for (1) clinic general medical services (2) private maternity clinic, (3) residential health service, (4) individual practices of general practitioners, specialist medical doctors, dentist, paramedics and traditional medicine practitioners. Nursing service are allowed for foreign-invested firms with max foreign equity of 49%. All para-medical information on this questionnaire refers to nursing service.</t>
  </si>
  <si>
    <t>Yayasan, firms, limited liability company.</t>
  </si>
  <si>
    <t>Must conform with regulation issued by Ministry of Manpower</t>
  </si>
  <si>
    <t>Exit permit is only required for civil servants</t>
  </si>
  <si>
    <t>Section 5 Law no. 44.2009 covers medical professionals for hospitals. In article 14, it was stated that hospital could employ foreign medical professionals. However, the employment must be intended for the purpose of knowledge and technology transfers. It must also consider availability of local medical professionals. Foreign medical professional must register and obtain license for practice. They must also take retraining (sometimes called adaptation) process and pass Indonesian language test.</t>
  </si>
  <si>
    <t>Only head of firms.</t>
  </si>
  <si>
    <t>Law no 36/2009 stated that organ transplant, implant of medical devices into human body, plastic surgery and reconstruction, prescription of narcotic and psychotropic drugs are reserved to qualified medical professionals</t>
  </si>
  <si>
    <t>Yes, must be informative and educative, conforms with Law on consumer safety. Based on Permenkes no. 1787/MENKES/PER/XII/2010.</t>
  </si>
  <si>
    <t>According to medical code of ethics.</t>
  </si>
  <si>
    <t xml:space="preserve">Article 27 in this regulation, PP no. 32/1996 stated that foreign health professionals (including doctors, dentist, nurses, midwives, pharmacist, nutritionist, physiotherapist, health technicians) could perform health services upon obtaining Ministry of Health’s permission. 
In 2010, the new regulation was issued (Permenkes no. 161/2010 on registration of health professionals), but it excludes registration of medical professionals and pharmacist.
</t>
  </si>
  <si>
    <t>In 2007, nursing services is allowed for 49% in Medan and Surabaya. Later in 2010, nursing services is allowed for 49% all over Indonesia, 51% is allowed in Medan and Surabaya.</t>
  </si>
  <si>
    <t xml:space="preserve">According to new regulation, Permenkes no 028 issued in 2011 (January 4, 2011), clinics (defined as healthcare facilities performing individual healthcare service and providing basic medical and/or specialized services, conducted by more than one type of healthcare professional and led by medical professionals) cannot hire foreign healthcare workers. </t>
  </si>
  <si>
    <t xml:space="preserve"> 49% in rest of Indonesia and 51% in Surabaya and Medan. Previously 49% in Surabaya and Medan.
</t>
  </si>
  <si>
    <t>Section 5 Law no. 44.2009 covers medical professionals for hospitals. In article 14, it was stated that hospital could employ foreign medical professionals. However, the employment must be intended for the purpose of knowledge and technology transfers. It must also consider availability of local medical professionals. Foreign medical professional must register and obtain license for practice. They must also take retraining (sometimes called adaptation) process and pass Indonesian language test. But the requirement to obtain a licence has been in place since 2007.</t>
  </si>
  <si>
    <t>Not regulated</t>
  </si>
  <si>
    <t xml:space="preserve">Government’s incentive scheme does not apply to healthcare facilities outside hospital such as individual practice and clinics.
</t>
  </si>
  <si>
    <t>Section 5 Law no. 44/2009 covers medical professionals for hospitals. In article 14, it was stated that hospital could employ foreign medical professionals. However, the employment must be intended for the purpose of knowledge and technology transfers. It must also consider availability of local medical professionals. Foreign medical professional must register and obtain license for practice. They must also take retraining (sometimes called adaptation) process and pass Indonesian language test. But the requirement to obtain a licence has been in place since 2007.</t>
  </si>
  <si>
    <t>Table 1-1c.    Restrictions on trade in medical services (index 0-1)</t>
    <phoneticPr fontId="2" type="noConversion"/>
  </si>
  <si>
    <t>Table 1-5.    Restrictions on trade in medical services by profession and by mode of delivery (per cent)</t>
    <phoneticPr fontId="2" type="noConversion"/>
  </si>
  <si>
    <t xml:space="preserve">Table 1-1a. ERIA Trade in Services Sectoral Questionnaire (Medical Services):  Medical </t>
    <phoneticPr fontId="2" type="noConversion"/>
  </si>
  <si>
    <t>Table 1-1b. ERIA Trade in Services Sectoral Questionnaire (Medical Services):  Medical:  Index</t>
    <phoneticPr fontId="2" type="noConversion"/>
  </si>
  <si>
    <t xml:space="preserve">Table 1-2a. ERIA Trade in Services Sectoral Questionnaire (Medical Services):  Dental </t>
    <phoneticPr fontId="2" type="noConversion"/>
  </si>
  <si>
    <t>Table 1-2b. ERIA Trade in Services Sectoral Questionnaire (Medical Services):  Dental:  Index</t>
    <phoneticPr fontId="2" type="noConversion"/>
  </si>
  <si>
    <t>Table 1-3b. ERIA Trade in Services Sectoral Questionnaire (Medical Services):  Para-medical:  Index</t>
    <phoneticPr fontId="2" type="noConversion"/>
  </si>
  <si>
    <t>Table 1-4. ERIA Trade in Services Sectoral Questionnaire (Medical Services): Country Summary Index</t>
    <phoneticPr fontId="2" type="noConversion"/>
  </si>
  <si>
    <t xml:space="preserve">Table 1-3a. ERIA Trade in Services Sectoral Questionnaire (Medical Services):  Para-medical </t>
    <phoneticPr fontId="2" type="noConversion"/>
  </si>
</sst>
</file>

<file path=xl/styles.xml><?xml version="1.0" encoding="utf-8"?>
<styleSheet xmlns="http://schemas.openxmlformats.org/spreadsheetml/2006/main">
  <numFmts count="1">
    <numFmt numFmtId="176" formatCode="0.0"/>
  </numFmts>
  <fonts count="23">
    <font>
      <sz val="10"/>
      <name val="Arial"/>
    </font>
    <font>
      <sz val="10"/>
      <name val="Arial"/>
    </font>
    <font>
      <sz val="8"/>
      <name val="Arial"/>
      <family val="2"/>
    </font>
    <font>
      <b/>
      <u/>
      <sz val="10"/>
      <name val="Arial Narrow"/>
      <family val="2"/>
    </font>
    <font>
      <i/>
      <sz val="10"/>
      <name val="Arial Narrow"/>
      <family val="2"/>
    </font>
    <font>
      <sz val="10"/>
      <name val="Arial Narrow"/>
      <family val="2"/>
    </font>
    <font>
      <sz val="10"/>
      <name val="Arial"/>
      <family val="2"/>
    </font>
    <font>
      <sz val="10"/>
      <name val="Times New Roman"/>
      <family val="1"/>
    </font>
    <font>
      <b/>
      <sz val="10"/>
      <name val="Arial"/>
      <family val="2"/>
    </font>
    <font>
      <sz val="10"/>
      <name val="Arial"/>
      <family val="2"/>
    </font>
    <font>
      <b/>
      <sz val="10"/>
      <name val="Times New Roman"/>
      <family val="1"/>
    </font>
    <font>
      <sz val="10"/>
      <name val="Arial"/>
      <family val="2"/>
    </font>
    <font>
      <sz val="10"/>
      <name val="Arial"/>
      <family val="2"/>
    </font>
    <font>
      <b/>
      <sz val="10"/>
      <name val="Arial Narrow"/>
      <family val="2"/>
    </font>
    <font>
      <b/>
      <sz val="10"/>
      <name val="Arial"/>
      <family val="2"/>
    </font>
    <font>
      <sz val="10"/>
      <name val="SimSun"/>
    </font>
    <font>
      <u/>
      <sz val="10"/>
      <color indexed="12"/>
      <name val="Arial"/>
      <family val="2"/>
    </font>
    <font>
      <b/>
      <sz val="12"/>
      <color indexed="12"/>
      <name val="Arial Unicode MS"/>
      <family val="2"/>
    </font>
    <font>
      <b/>
      <sz val="12"/>
      <name val="Times New Roman"/>
      <family val="1"/>
    </font>
    <font>
      <i/>
      <sz val="10"/>
      <name val="Times New Roman"/>
      <family val="1"/>
    </font>
    <font>
      <b/>
      <u/>
      <sz val="12"/>
      <name val="Times New Roman"/>
      <family val="1"/>
    </font>
    <font>
      <sz val="12"/>
      <name val="Times New Roman"/>
      <family val="1"/>
    </font>
    <font>
      <sz val="10"/>
      <color rgb="FFFF0000"/>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102">
    <xf numFmtId="0" fontId="0" fillId="0" borderId="0" xfId="0"/>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Alignment="1">
      <alignment horizontal="left" wrapText="1"/>
    </xf>
    <xf numFmtId="0" fontId="6" fillId="0" borderId="0" xfId="0" applyFont="1" applyAlignment="1">
      <alignment horizontal="left" wrapText="1"/>
    </xf>
    <xf numFmtId="0" fontId="5" fillId="0" borderId="0" xfId="0" applyFont="1"/>
    <xf numFmtId="0" fontId="5" fillId="0" borderId="0" xfId="0" applyFont="1" applyAlignment="1">
      <alignment vertical="top" wrapText="1"/>
    </xf>
    <xf numFmtId="0" fontId="8" fillId="0" borderId="0" xfId="0" applyFont="1" applyAlignment="1">
      <alignment vertical="top"/>
    </xf>
    <xf numFmtId="0" fontId="9" fillId="0" borderId="0" xfId="0" applyFont="1" applyAlignment="1">
      <alignment vertical="top" wrapText="1"/>
    </xf>
    <xf numFmtId="0" fontId="1" fillId="0" borderId="0" xfId="0" applyFont="1" applyAlignment="1">
      <alignment vertical="top"/>
    </xf>
    <xf numFmtId="0" fontId="6" fillId="0" borderId="0" xfId="0" applyFont="1"/>
    <xf numFmtId="0" fontId="6" fillId="0" borderId="0" xfId="0" applyFont="1" applyAlignment="1">
      <alignment vertical="top"/>
    </xf>
    <xf numFmtId="0" fontId="6" fillId="0" borderId="0" xfId="0" applyFont="1" applyAlignment="1">
      <alignment wrapText="1"/>
    </xf>
    <xf numFmtId="0" fontId="6" fillId="0" borderId="0" xfId="0" applyFont="1" applyAlignment="1">
      <alignment vertical="top" wrapText="1"/>
    </xf>
    <xf numFmtId="0" fontId="10" fillId="0" borderId="0" xfId="0" applyFont="1"/>
    <xf numFmtId="0" fontId="11" fillId="0" borderId="0" xfId="0" applyFont="1"/>
    <xf numFmtId="0" fontId="11" fillId="0" borderId="0" xfId="0" applyFont="1" applyAlignment="1">
      <alignment vertical="top"/>
    </xf>
    <xf numFmtId="0" fontId="11" fillId="0" borderId="0" xfId="0" applyFont="1" applyAlignment="1">
      <alignment wrapText="1"/>
    </xf>
    <xf numFmtId="0" fontId="12" fillId="0" borderId="0" xfId="0" applyFont="1"/>
    <xf numFmtId="0" fontId="12" fillId="0" borderId="0" xfId="0" applyFont="1" applyAlignment="1">
      <alignment vertical="top"/>
    </xf>
    <xf numFmtId="0" fontId="12" fillId="0" borderId="0" xfId="0" applyFont="1" applyAlignment="1">
      <alignment wrapText="1"/>
    </xf>
    <xf numFmtId="9" fontId="6" fillId="0" borderId="0" xfId="0" applyNumberFormat="1" applyFont="1"/>
    <xf numFmtId="0" fontId="11" fillId="0" borderId="0" xfId="0" applyFont="1" applyAlignment="1">
      <alignment vertical="top" wrapText="1"/>
    </xf>
    <xf numFmtId="0" fontId="7" fillId="0" borderId="0" xfId="0" applyFont="1"/>
    <xf numFmtId="0" fontId="6" fillId="0" borderId="0" xfId="0" applyNumberFormat="1" applyFont="1" applyAlignment="1"/>
    <xf numFmtId="0" fontId="6" fillId="0" borderId="0" xfId="0" applyFont="1" applyAlignment="1"/>
    <xf numFmtId="0" fontId="9" fillId="0" borderId="0" xfId="0" applyFont="1" applyAlignment="1"/>
    <xf numFmtId="0" fontId="9" fillId="0" borderId="0" xfId="0" applyFont="1"/>
    <xf numFmtId="0" fontId="9" fillId="0" borderId="0" xfId="0" applyFont="1" applyAlignment="1">
      <alignment horizontal="left" wrapText="1"/>
    </xf>
    <xf numFmtId="0" fontId="6" fillId="0" borderId="0" xfId="0" applyNumberFormat="1" applyFont="1"/>
    <xf numFmtId="0" fontId="5" fillId="0" borderId="0" xfId="0" applyNumberFormat="1" applyFont="1"/>
    <xf numFmtId="2" fontId="6" fillId="0" borderId="0" xfId="0" applyNumberFormat="1" applyFont="1"/>
    <xf numFmtId="0" fontId="13" fillId="0" borderId="0" xfId="0" applyFont="1" applyAlignment="1">
      <alignment wrapText="1"/>
    </xf>
    <xf numFmtId="0" fontId="14" fillId="0" borderId="0" xfId="0" applyFont="1"/>
    <xf numFmtId="2" fontId="14" fillId="0" borderId="0" xfId="0" applyNumberFormat="1" applyFont="1"/>
    <xf numFmtId="0" fontId="13" fillId="0" borderId="0" xfId="0" applyFont="1" applyAlignment="1">
      <alignment horizontal="left" wrapText="1"/>
    </xf>
    <xf numFmtId="0" fontId="8" fillId="0" borderId="0" xfId="0" applyFont="1"/>
    <xf numFmtId="2" fontId="8" fillId="0" borderId="0" xfId="0" applyNumberFormat="1" applyFont="1"/>
    <xf numFmtId="0" fontId="15" fillId="0" borderId="0" xfId="0" applyFont="1"/>
    <xf numFmtId="0" fontId="16" fillId="0" borderId="0" xfId="1" applyAlignment="1" applyProtection="1"/>
    <xf numFmtId="0" fontId="8" fillId="0" borderId="0" xfId="0" applyFont="1" applyAlignment="1">
      <alignment horizontal="left" wrapText="1"/>
    </xf>
    <xf numFmtId="0" fontId="17" fillId="0" borderId="0" xfId="0" applyFont="1"/>
    <xf numFmtId="0" fontId="5" fillId="0" borderId="0" xfId="0" applyFont="1" applyAlignment="1"/>
    <xf numFmtId="2" fontId="5" fillId="0" borderId="0" xfId="0" applyNumberFormat="1" applyFont="1" applyAlignment="1">
      <alignment wrapText="1"/>
    </xf>
    <xf numFmtId="2" fontId="13" fillId="0" borderId="0" xfId="0" applyNumberFormat="1" applyFont="1" applyAlignment="1">
      <alignment wrapText="1"/>
    </xf>
    <xf numFmtId="1" fontId="6" fillId="0" borderId="0" xfId="0" applyNumberFormat="1" applyFont="1"/>
    <xf numFmtId="1" fontId="14" fillId="0" borderId="0" xfId="0" applyNumberFormat="1" applyFont="1"/>
    <xf numFmtId="1" fontId="13" fillId="0" borderId="0" xfId="0" applyNumberFormat="1" applyFont="1" applyAlignment="1">
      <alignment wrapText="1"/>
    </xf>
    <xf numFmtId="1" fontId="5" fillId="0" borderId="0" xfId="0" applyNumberFormat="1" applyFont="1" applyAlignment="1">
      <alignment wrapText="1"/>
    </xf>
    <xf numFmtId="1" fontId="6" fillId="0" borderId="0" xfId="0" applyNumberFormat="1" applyFont="1" applyAlignment="1">
      <alignment wrapText="1"/>
    </xf>
    <xf numFmtId="1" fontId="11" fillId="0" borderId="0" xfId="0" applyNumberFormat="1" applyFont="1" applyAlignment="1">
      <alignment wrapText="1"/>
    </xf>
    <xf numFmtId="1" fontId="4" fillId="0" borderId="0" xfId="0" applyNumberFormat="1" applyFont="1" applyAlignment="1">
      <alignment wrapText="1"/>
    </xf>
    <xf numFmtId="1" fontId="11" fillId="0" borderId="0" xfId="0" applyNumberFormat="1" applyFont="1"/>
    <xf numFmtId="0" fontId="6" fillId="0" borderId="1" xfId="0" applyFont="1" applyBorder="1" applyAlignment="1">
      <alignment wrapText="1"/>
    </xf>
    <xf numFmtId="0" fontId="9" fillId="0" borderId="1" xfId="0" applyFont="1" applyBorder="1" applyAlignment="1">
      <alignment wrapText="1"/>
    </xf>
    <xf numFmtId="0" fontId="6" fillId="0" borderId="1" xfId="0" applyFont="1" applyBorder="1"/>
    <xf numFmtId="0" fontId="5" fillId="0" borderId="2" xfId="0" applyFont="1" applyBorder="1" applyAlignment="1">
      <alignment horizontal="left" wrapText="1"/>
    </xf>
    <xf numFmtId="1" fontId="6" fillId="0" borderId="2" xfId="0" applyNumberFormat="1" applyFont="1" applyBorder="1"/>
    <xf numFmtId="0" fontId="11" fillId="0" borderId="2" xfId="0" applyFont="1" applyBorder="1"/>
    <xf numFmtId="1" fontId="11" fillId="0" borderId="2" xfId="0" applyNumberFormat="1" applyFont="1" applyBorder="1"/>
    <xf numFmtId="0" fontId="5" fillId="0" borderId="0" xfId="0" applyFont="1" applyBorder="1" applyAlignment="1">
      <alignment horizontal="left" wrapText="1"/>
    </xf>
    <xf numFmtId="1" fontId="6" fillId="0" borderId="0" xfId="0" applyNumberFormat="1" applyFont="1" applyBorder="1"/>
    <xf numFmtId="0" fontId="11" fillId="0" borderId="0" xfId="0" applyFont="1" applyBorder="1"/>
    <xf numFmtId="1" fontId="11" fillId="0" borderId="0" xfId="0" applyNumberFormat="1" applyFont="1" applyBorder="1"/>
    <xf numFmtId="0" fontId="13" fillId="0" borderId="2" xfId="0" applyFont="1" applyBorder="1" applyAlignment="1">
      <alignment wrapText="1"/>
    </xf>
    <xf numFmtId="1" fontId="13" fillId="0" borderId="2" xfId="0" applyNumberFormat="1" applyFont="1" applyBorder="1" applyAlignment="1">
      <alignment wrapText="1"/>
    </xf>
    <xf numFmtId="0" fontId="6" fillId="0" borderId="2" xfId="0" applyFont="1" applyBorder="1"/>
    <xf numFmtId="0" fontId="6" fillId="0" borderId="1" xfId="0" applyFont="1" applyBorder="1" applyAlignment="1">
      <alignment vertical="top"/>
    </xf>
    <xf numFmtId="0" fontId="6" fillId="0" borderId="0" xfId="0" applyFont="1" applyBorder="1" applyAlignment="1">
      <alignment vertical="top"/>
    </xf>
    <xf numFmtId="0" fontId="5" fillId="0" borderId="0" xfId="0" applyFont="1" applyBorder="1" applyAlignment="1">
      <alignment wrapText="1"/>
    </xf>
    <xf numFmtId="0" fontId="6" fillId="0" borderId="0" xfId="0" applyFont="1" applyBorder="1"/>
    <xf numFmtId="0" fontId="0" fillId="0" borderId="0" xfId="0" applyBorder="1"/>
    <xf numFmtId="0" fontId="5" fillId="0" borderId="0" xfId="0" applyFont="1" applyBorder="1"/>
    <xf numFmtId="0" fontId="6" fillId="0" borderId="2" xfId="0" applyFont="1" applyBorder="1" applyAlignment="1">
      <alignment vertical="top"/>
    </xf>
    <xf numFmtId="0" fontId="5" fillId="0" borderId="2" xfId="0" applyFont="1" applyBorder="1" applyAlignment="1">
      <alignment wrapText="1"/>
    </xf>
    <xf numFmtId="0" fontId="3" fillId="0" borderId="0" xfId="0" applyFont="1" applyAlignment="1"/>
    <xf numFmtId="0" fontId="18" fillId="0" borderId="0" xfId="0" applyFont="1" applyAlignment="1"/>
    <xf numFmtId="0" fontId="19" fillId="0" borderId="0" xfId="0" applyFont="1"/>
    <xf numFmtId="0" fontId="5" fillId="0" borderId="0" xfId="0" applyFont="1" applyAlignment="1">
      <alignment horizontal="left" wrapText="1" indent="1"/>
    </xf>
    <xf numFmtId="176" fontId="6" fillId="0" borderId="0" xfId="0" applyNumberFormat="1" applyFont="1"/>
    <xf numFmtId="0" fontId="20" fillId="0" borderId="0" xfId="0" applyFont="1" applyAlignment="1">
      <alignment wrapText="1"/>
    </xf>
    <xf numFmtId="0" fontId="21" fillId="0" borderId="0" xfId="0" applyFont="1"/>
    <xf numFmtId="0" fontId="6" fillId="0" borderId="1" xfId="0" applyFont="1" applyFill="1" applyBorder="1"/>
    <xf numFmtId="0" fontId="0" fillId="0" borderId="0" xfId="0" applyFont="1"/>
    <xf numFmtId="0" fontId="22" fillId="0" borderId="0" xfId="0" applyFont="1"/>
    <xf numFmtId="0" fontId="22" fillId="0" borderId="0" xfId="0" applyFont="1" applyFill="1"/>
    <xf numFmtId="0" fontId="9" fillId="0" borderId="0" xfId="0" applyFont="1" applyFill="1"/>
    <xf numFmtId="0" fontId="6" fillId="2" borderId="0" xfId="0" applyFont="1" applyFill="1"/>
    <xf numFmtId="0" fontId="9" fillId="2" borderId="0" xfId="0" applyFont="1" applyFill="1"/>
    <xf numFmtId="0" fontId="3" fillId="2" borderId="0" xfId="0" applyFont="1" applyFill="1" applyAlignment="1">
      <alignment wrapText="1"/>
    </xf>
    <xf numFmtId="0" fontId="6" fillId="2" borderId="0" xfId="0" applyFont="1" applyFill="1" applyAlignment="1">
      <alignment vertical="top" wrapText="1"/>
    </xf>
    <xf numFmtId="0" fontId="0" fillId="2" borderId="0" xfId="0" applyFont="1" applyFill="1" applyAlignment="1">
      <alignment vertical="top" wrapText="1"/>
    </xf>
    <xf numFmtId="0" fontId="9" fillId="2" borderId="0" xfId="0" applyFont="1" applyFill="1" applyAlignment="1">
      <alignment vertical="top" wrapText="1"/>
    </xf>
    <xf numFmtId="0" fontId="0" fillId="0" borderId="0" xfId="0" applyNumberFormat="1" applyFont="1"/>
    <xf numFmtId="0" fontId="11" fillId="0" borderId="0" xfId="0" applyFont="1" applyAlignment="1"/>
    <xf numFmtId="0" fontId="6" fillId="2" borderId="0" xfId="0" applyFont="1" applyFill="1" applyAlignment="1"/>
    <xf numFmtId="0" fontId="6" fillId="0" borderId="0" xfId="0" applyFont="1" applyFill="1"/>
    <xf numFmtId="0" fontId="6" fillId="0" borderId="0" xfId="0" applyFont="1" applyFill="1" applyAlignment="1"/>
    <xf numFmtId="0" fontId="5" fillId="0" borderId="0" xfId="0" applyFont="1" applyFill="1"/>
    <xf numFmtId="0" fontId="6" fillId="0" borderId="0" xfId="0" applyFont="1" applyBorder="1" applyAlignment="1"/>
    <xf numFmtId="0" fontId="6" fillId="0" borderId="0" xfId="0" applyFont="1" applyFill="1" applyBorder="1"/>
  </cellXfs>
  <cellStyles count="2">
    <cellStyle name="ハイパーリンク" xfId="1" builtinId="8"/>
    <cellStyle name="標準"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L300"/>
  <sheetViews>
    <sheetView zoomScale="75" workbookViewId="0">
      <pane ySplit="3" topLeftCell="A211" activePane="bottomLeft" state="frozen"/>
      <selection activeCell="E88" sqref="E88"/>
      <selection pane="bottomLeft" activeCell="B1" sqref="B1"/>
    </sheetView>
  </sheetViews>
  <sheetFormatPr defaultRowHeight="12.75"/>
  <cols>
    <col min="1" max="1" width="6.7109375" style="12" customWidth="1"/>
    <col min="2" max="2" width="110.140625" style="13" customWidth="1"/>
    <col min="3" max="3" width="9.140625" style="13"/>
    <col min="4" max="16384" width="9.140625" style="11"/>
  </cols>
  <sheetData>
    <row r="1" spans="1:12" ht="15.75">
      <c r="A1" s="10"/>
      <c r="B1" s="77" t="s">
        <v>390</v>
      </c>
      <c r="C1" s="90"/>
      <c r="D1" s="11" t="s">
        <v>370</v>
      </c>
    </row>
    <row r="2" spans="1:12">
      <c r="B2" s="1"/>
      <c r="C2" s="1"/>
    </row>
    <row r="3" spans="1:12">
      <c r="A3" s="68"/>
      <c r="B3" s="54"/>
      <c r="C3" s="54" t="s">
        <v>146</v>
      </c>
      <c r="D3" s="56" t="s">
        <v>164</v>
      </c>
      <c r="E3" s="56" t="s">
        <v>183</v>
      </c>
      <c r="F3" s="56" t="s">
        <v>170</v>
      </c>
      <c r="G3" s="56" t="s">
        <v>215</v>
      </c>
      <c r="H3" s="56" t="s">
        <v>216</v>
      </c>
      <c r="I3" s="56" t="s">
        <v>295</v>
      </c>
      <c r="J3" s="56" t="s">
        <v>175</v>
      </c>
      <c r="K3" s="56" t="s">
        <v>182</v>
      </c>
      <c r="L3" s="56" t="s">
        <v>189</v>
      </c>
    </row>
    <row r="4" spans="1:12">
      <c r="D4" s="84"/>
      <c r="H4" s="84"/>
      <c r="I4" s="84"/>
      <c r="J4" s="28"/>
      <c r="K4" s="28"/>
    </row>
    <row r="5" spans="1:12">
      <c r="B5" s="2" t="s">
        <v>326</v>
      </c>
      <c r="C5" s="2"/>
    </row>
    <row r="7" spans="1:12">
      <c r="A7" s="12">
        <v>1</v>
      </c>
      <c r="B7" s="3" t="s">
        <v>327</v>
      </c>
      <c r="C7" s="3"/>
    </row>
    <row r="8" spans="1:12">
      <c r="B8" s="4" t="s">
        <v>331</v>
      </c>
      <c r="C8" s="3" t="s">
        <v>166</v>
      </c>
      <c r="D8" s="11" t="s">
        <v>166</v>
      </c>
      <c r="E8" s="11" t="s">
        <v>166</v>
      </c>
      <c r="F8" s="11" t="s">
        <v>166</v>
      </c>
      <c r="G8" s="11" t="s">
        <v>166</v>
      </c>
      <c r="H8" s="11" t="s">
        <v>166</v>
      </c>
      <c r="I8" s="11" t="s">
        <v>166</v>
      </c>
      <c r="J8" s="11" t="s">
        <v>166</v>
      </c>
      <c r="K8" s="11" t="s">
        <v>166</v>
      </c>
      <c r="L8" s="11" t="s">
        <v>166</v>
      </c>
    </row>
    <row r="9" spans="1:12">
      <c r="B9" s="4" t="s">
        <v>328</v>
      </c>
      <c r="C9" s="3"/>
      <c r="G9" s="84"/>
    </row>
    <row r="10" spans="1:12">
      <c r="B10" s="4" t="s">
        <v>330</v>
      </c>
      <c r="C10" s="3" t="s">
        <v>166</v>
      </c>
      <c r="D10" s="11" t="s">
        <v>166</v>
      </c>
      <c r="E10" s="97" t="s">
        <v>165</v>
      </c>
      <c r="F10" s="11" t="s">
        <v>165</v>
      </c>
      <c r="G10" s="11" t="s">
        <v>166</v>
      </c>
      <c r="H10" s="11" t="s">
        <v>165</v>
      </c>
      <c r="I10" s="11" t="s">
        <v>166</v>
      </c>
      <c r="J10" s="11" t="s">
        <v>166</v>
      </c>
      <c r="K10" s="11" t="s">
        <v>166</v>
      </c>
      <c r="L10" s="11" t="s">
        <v>166</v>
      </c>
    </row>
    <row r="11" spans="1:12">
      <c r="B11" s="4" t="s">
        <v>329</v>
      </c>
      <c r="C11" s="3"/>
    </row>
    <row r="12" spans="1:12">
      <c r="B12" s="4" t="s">
        <v>235</v>
      </c>
      <c r="C12" s="3"/>
      <c r="E12" s="11" t="s">
        <v>371</v>
      </c>
      <c r="F12" s="84" t="s">
        <v>308</v>
      </c>
      <c r="H12" s="26" t="s">
        <v>356</v>
      </c>
      <c r="I12" s="6" t="s">
        <v>199</v>
      </c>
    </row>
    <row r="13" spans="1:12">
      <c r="B13" s="4"/>
      <c r="C13" s="3"/>
      <c r="H13" s="27"/>
      <c r="I13" s="27"/>
    </row>
    <row r="14" spans="1:12">
      <c r="A14" s="12">
        <v>2</v>
      </c>
      <c r="B14" s="3" t="s">
        <v>0</v>
      </c>
      <c r="C14" s="3"/>
      <c r="H14" s="84"/>
    </row>
    <row r="15" spans="1:12">
      <c r="B15" s="4" t="s">
        <v>1</v>
      </c>
      <c r="C15" s="3"/>
      <c r="E15" s="11" t="s">
        <v>165</v>
      </c>
      <c r="F15" s="11" t="s">
        <v>165</v>
      </c>
      <c r="H15" s="84"/>
    </row>
    <row r="16" spans="1:12">
      <c r="B16" s="4" t="s">
        <v>2</v>
      </c>
      <c r="C16" s="3"/>
      <c r="H16" s="84"/>
    </row>
    <row r="17" spans="1:12">
      <c r="B17" s="4" t="s">
        <v>3</v>
      </c>
      <c r="C17" s="3"/>
    </row>
    <row r="18" spans="1:12">
      <c r="B18" s="4" t="s">
        <v>4</v>
      </c>
      <c r="C18" s="3"/>
    </row>
    <row r="19" spans="1:12">
      <c r="B19" s="4" t="s">
        <v>5</v>
      </c>
      <c r="C19" s="3"/>
      <c r="F19" s="11" t="s">
        <v>165</v>
      </c>
      <c r="H19" s="84" t="s">
        <v>165</v>
      </c>
    </row>
    <row r="20" spans="1:12">
      <c r="B20" s="4" t="s">
        <v>6</v>
      </c>
      <c r="C20" s="3"/>
    </row>
    <row r="21" spans="1:12">
      <c r="B21" s="4" t="s">
        <v>7</v>
      </c>
      <c r="C21" s="3"/>
    </row>
    <row r="22" spans="1:12">
      <c r="B22" s="4" t="s">
        <v>8</v>
      </c>
      <c r="C22" s="3"/>
      <c r="H22" s="84" t="s">
        <v>165</v>
      </c>
    </row>
    <row r="23" spans="1:12">
      <c r="B23" s="4" t="s">
        <v>9</v>
      </c>
      <c r="C23" s="3"/>
      <c r="H23" s="84"/>
    </row>
    <row r="24" spans="1:12">
      <c r="B24" s="4" t="s">
        <v>10</v>
      </c>
      <c r="C24" s="3"/>
      <c r="E24" s="97"/>
    </row>
    <row r="25" spans="1:12">
      <c r="B25" s="4" t="s">
        <v>235</v>
      </c>
      <c r="C25" s="3"/>
      <c r="E25" s="97"/>
      <c r="H25" s="84" t="s">
        <v>348</v>
      </c>
      <c r="I25" s="84" t="s">
        <v>296</v>
      </c>
    </row>
    <row r="26" spans="1:12">
      <c r="B26" s="4"/>
      <c r="C26" s="3"/>
    </row>
    <row r="27" spans="1:12">
      <c r="A27" s="12">
        <v>3</v>
      </c>
      <c r="B27" s="3" t="s">
        <v>12</v>
      </c>
      <c r="C27" s="3" t="s">
        <v>166</v>
      </c>
      <c r="D27" s="11" t="s">
        <v>166</v>
      </c>
      <c r="E27" s="11" t="s">
        <v>166</v>
      </c>
      <c r="F27" s="11" t="s">
        <v>166</v>
      </c>
      <c r="G27" s="11" t="s">
        <v>166</v>
      </c>
      <c r="H27" s="11" t="s">
        <v>166</v>
      </c>
      <c r="I27" s="11" t="s">
        <v>166</v>
      </c>
      <c r="J27" s="11" t="s">
        <v>166</v>
      </c>
      <c r="K27" s="11" t="s">
        <v>166</v>
      </c>
      <c r="L27" s="11" t="s">
        <v>166</v>
      </c>
    </row>
    <row r="28" spans="1:12">
      <c r="B28" s="3" t="s">
        <v>11</v>
      </c>
      <c r="C28" s="3"/>
      <c r="E28" s="11" t="s">
        <v>372</v>
      </c>
      <c r="H28" s="84"/>
    </row>
    <row r="29" spans="1:12">
      <c r="B29" s="4" t="s">
        <v>15</v>
      </c>
      <c r="C29" s="3"/>
      <c r="H29" s="84"/>
    </row>
    <row r="30" spans="1:12">
      <c r="B30" s="4" t="s">
        <v>235</v>
      </c>
      <c r="C30" s="6" t="s">
        <v>147</v>
      </c>
    </row>
    <row r="31" spans="1:12">
      <c r="B31" s="4"/>
      <c r="C31" s="3"/>
    </row>
    <row r="32" spans="1:12" s="14" customFormat="1" ht="25.5" customHeight="1">
      <c r="A32" s="14">
        <v>4</v>
      </c>
      <c r="B32" s="7" t="s">
        <v>13</v>
      </c>
      <c r="C32" s="7" t="s">
        <v>166</v>
      </c>
      <c r="D32" s="14" t="s">
        <v>166</v>
      </c>
      <c r="E32" s="14" t="s">
        <v>166</v>
      </c>
      <c r="F32" s="14" t="s">
        <v>166</v>
      </c>
      <c r="G32" s="14" t="s">
        <v>166</v>
      </c>
      <c r="H32" s="91" t="s">
        <v>166</v>
      </c>
      <c r="I32" s="14" t="s">
        <v>166</v>
      </c>
      <c r="J32" s="14" t="s">
        <v>166</v>
      </c>
      <c r="K32" s="9" t="s">
        <v>166</v>
      </c>
      <c r="L32" s="14" t="s">
        <v>166</v>
      </c>
    </row>
    <row r="33" spans="1:12">
      <c r="B33" s="3" t="s">
        <v>17</v>
      </c>
      <c r="C33" s="3" t="s">
        <v>166</v>
      </c>
      <c r="D33" s="11" t="s">
        <v>166</v>
      </c>
      <c r="E33" s="11" t="s">
        <v>165</v>
      </c>
      <c r="F33" s="11" t="s">
        <v>165</v>
      </c>
      <c r="G33" s="11" t="s">
        <v>165</v>
      </c>
      <c r="H33" s="92" t="s">
        <v>165</v>
      </c>
      <c r="I33" s="14" t="s">
        <v>166</v>
      </c>
      <c r="J33" s="11" t="s">
        <v>166</v>
      </c>
      <c r="K33" s="11" t="s">
        <v>166</v>
      </c>
      <c r="L33" s="11" t="s">
        <v>166</v>
      </c>
    </row>
    <row r="34" spans="1:12">
      <c r="B34" s="3" t="s">
        <v>14</v>
      </c>
      <c r="C34" s="3"/>
      <c r="E34" s="88">
        <v>67</v>
      </c>
    </row>
    <row r="35" spans="1:12" s="16" customFormat="1">
      <c r="A35" s="12"/>
      <c r="B35" s="5" t="s">
        <v>16</v>
      </c>
      <c r="C35" s="13"/>
      <c r="D35" s="11"/>
    </row>
    <row r="36" spans="1:12" s="16" customFormat="1">
      <c r="A36" s="12"/>
      <c r="B36" s="29" t="s">
        <v>235</v>
      </c>
      <c r="C36" s="27" t="s">
        <v>194</v>
      </c>
      <c r="D36" s="11"/>
      <c r="E36" s="11" t="s">
        <v>184</v>
      </c>
      <c r="F36" s="84" t="s">
        <v>308</v>
      </c>
      <c r="G36" s="24" t="s">
        <v>217</v>
      </c>
      <c r="H36" s="26" t="s">
        <v>355</v>
      </c>
    </row>
    <row r="37" spans="1:12" s="16" customFormat="1">
      <c r="A37" s="12"/>
      <c r="B37" s="5"/>
      <c r="C37" s="13"/>
      <c r="D37" s="11"/>
      <c r="E37" s="11"/>
      <c r="F37" s="11"/>
      <c r="G37" s="24"/>
    </row>
    <row r="38" spans="1:12" s="16" customFormat="1">
      <c r="A38" s="17"/>
      <c r="B38" s="18"/>
      <c r="C38" s="18"/>
      <c r="G38" s="15"/>
    </row>
    <row r="39" spans="1:12">
      <c r="A39" s="17"/>
      <c r="B39" s="2" t="s">
        <v>18</v>
      </c>
      <c r="C39" s="2"/>
    </row>
    <row r="41" spans="1:12">
      <c r="A41" s="12">
        <v>5</v>
      </c>
      <c r="B41" s="3" t="s">
        <v>19</v>
      </c>
      <c r="C41" s="3"/>
    </row>
    <row r="42" spans="1:12">
      <c r="B42" s="4" t="s">
        <v>22</v>
      </c>
      <c r="C42" s="3" t="s">
        <v>166</v>
      </c>
      <c r="D42" s="11" t="s">
        <v>166</v>
      </c>
      <c r="E42" s="11" t="s">
        <v>166</v>
      </c>
      <c r="F42" s="11" t="s">
        <v>166</v>
      </c>
      <c r="G42" s="11" t="s">
        <v>166</v>
      </c>
      <c r="H42" s="11" t="s">
        <v>166</v>
      </c>
      <c r="I42" s="11" t="s">
        <v>166</v>
      </c>
      <c r="J42" s="11" t="s">
        <v>166</v>
      </c>
      <c r="K42" s="11" t="s">
        <v>166</v>
      </c>
      <c r="L42" s="11" t="s">
        <v>166</v>
      </c>
    </row>
    <row r="43" spans="1:12">
      <c r="B43" s="4" t="s">
        <v>20</v>
      </c>
      <c r="C43" s="3"/>
    </row>
    <row r="44" spans="1:12">
      <c r="B44" s="4" t="s">
        <v>23</v>
      </c>
      <c r="C44" s="3" t="s">
        <v>165</v>
      </c>
      <c r="D44" s="11" t="s">
        <v>166</v>
      </c>
      <c r="E44" s="97" t="s">
        <v>166</v>
      </c>
      <c r="F44" s="11" t="s">
        <v>166</v>
      </c>
      <c r="G44" s="11" t="s">
        <v>166</v>
      </c>
      <c r="H44" s="11" t="s">
        <v>165</v>
      </c>
      <c r="I44" s="11" t="s">
        <v>165</v>
      </c>
      <c r="J44" s="11" t="s">
        <v>166</v>
      </c>
      <c r="K44" s="11" t="s">
        <v>166</v>
      </c>
      <c r="L44" s="11" t="s">
        <v>166</v>
      </c>
    </row>
    <row r="45" spans="1:12">
      <c r="B45" s="4" t="s">
        <v>21</v>
      </c>
      <c r="C45" s="3"/>
      <c r="I45" s="11">
        <v>0</v>
      </c>
    </row>
    <row r="46" spans="1:12">
      <c r="B46" s="4" t="s">
        <v>235</v>
      </c>
      <c r="C46" s="6" t="s">
        <v>148</v>
      </c>
      <c r="E46" s="98" t="s">
        <v>380</v>
      </c>
      <c r="F46" s="11" t="s">
        <v>309</v>
      </c>
      <c r="H46" s="11" t="s">
        <v>357</v>
      </c>
      <c r="I46" s="43" t="s">
        <v>200</v>
      </c>
    </row>
    <row r="47" spans="1:12">
      <c r="B47" s="4"/>
      <c r="C47" s="3"/>
    </row>
    <row r="48" spans="1:12">
      <c r="A48" s="12">
        <v>6</v>
      </c>
      <c r="B48" s="3" t="s">
        <v>24</v>
      </c>
      <c r="C48" s="3"/>
    </row>
    <row r="49" spans="1:11">
      <c r="B49" s="4" t="s">
        <v>25</v>
      </c>
      <c r="C49" s="3"/>
    </row>
    <row r="50" spans="1:11">
      <c r="B50" s="4" t="s">
        <v>2</v>
      </c>
      <c r="C50" s="3"/>
    </row>
    <row r="51" spans="1:11">
      <c r="B51" s="4" t="s">
        <v>3</v>
      </c>
      <c r="C51" s="3"/>
    </row>
    <row r="52" spans="1:11">
      <c r="B52" s="4" t="s">
        <v>4</v>
      </c>
      <c r="C52" s="3"/>
    </row>
    <row r="53" spans="1:11">
      <c r="B53" s="4" t="s">
        <v>5</v>
      </c>
      <c r="C53" s="3"/>
    </row>
    <row r="54" spans="1:11">
      <c r="B54" s="4" t="s">
        <v>6</v>
      </c>
      <c r="C54" s="3"/>
    </row>
    <row r="55" spans="1:11">
      <c r="B55" s="4" t="s">
        <v>7</v>
      </c>
      <c r="C55" s="3"/>
    </row>
    <row r="56" spans="1:11">
      <c r="B56" s="4" t="s">
        <v>8</v>
      </c>
      <c r="C56" s="3"/>
    </row>
    <row r="57" spans="1:11">
      <c r="B57" s="4" t="s">
        <v>9</v>
      </c>
      <c r="C57" s="3" t="s">
        <v>165</v>
      </c>
    </row>
    <row r="58" spans="1:11">
      <c r="B58" s="4" t="s">
        <v>10</v>
      </c>
      <c r="C58" s="3"/>
      <c r="I58" s="11" t="s">
        <v>165</v>
      </c>
    </row>
    <row r="59" spans="1:11">
      <c r="B59" s="4" t="s">
        <v>235</v>
      </c>
      <c r="C59" s="3"/>
      <c r="I59" s="6" t="s">
        <v>296</v>
      </c>
    </row>
    <row r="60" spans="1:11">
      <c r="B60" s="4"/>
      <c r="C60" s="3"/>
    </row>
    <row r="61" spans="1:11" ht="25.5">
      <c r="A61" s="12">
        <v>7</v>
      </c>
      <c r="B61" s="3" t="s">
        <v>26</v>
      </c>
      <c r="C61" s="3"/>
    </row>
    <row r="62" spans="1:11">
      <c r="B62" s="4" t="s">
        <v>27</v>
      </c>
      <c r="C62" s="3" t="s">
        <v>165</v>
      </c>
      <c r="E62" s="97"/>
      <c r="G62" s="11" t="s">
        <v>165</v>
      </c>
      <c r="H62" s="11" t="s">
        <v>165</v>
      </c>
      <c r="I62" s="11" t="s">
        <v>165</v>
      </c>
      <c r="K62" s="11" t="s">
        <v>165</v>
      </c>
    </row>
    <row r="63" spans="1:11">
      <c r="B63" s="4" t="s">
        <v>28</v>
      </c>
      <c r="C63" s="3"/>
    </row>
    <row r="64" spans="1:11">
      <c r="B64" s="4" t="s">
        <v>29</v>
      </c>
      <c r="C64" s="3"/>
      <c r="F64" s="11" t="s">
        <v>165</v>
      </c>
    </row>
    <row r="65" spans="1:12">
      <c r="B65" s="4" t="s">
        <v>235</v>
      </c>
      <c r="C65" s="3"/>
      <c r="D65" s="11" t="s">
        <v>236</v>
      </c>
    </row>
    <row r="66" spans="1:12">
      <c r="B66" s="4"/>
      <c r="C66" s="3"/>
    </row>
    <row r="67" spans="1:12" ht="25.5">
      <c r="A67" s="12">
        <v>8</v>
      </c>
      <c r="B67" s="3" t="s">
        <v>30</v>
      </c>
      <c r="C67" s="3"/>
    </row>
    <row r="68" spans="1:12">
      <c r="B68" s="4" t="s">
        <v>31</v>
      </c>
      <c r="C68" s="3"/>
      <c r="F68" s="11" t="s">
        <v>165</v>
      </c>
      <c r="H68" s="11" t="s">
        <v>165</v>
      </c>
      <c r="I68" s="11" t="s">
        <v>165</v>
      </c>
      <c r="K68" s="11" t="s">
        <v>165</v>
      </c>
      <c r="L68" s="84"/>
    </row>
    <row r="69" spans="1:12">
      <c r="B69" s="4" t="s">
        <v>32</v>
      </c>
      <c r="C69" s="3"/>
    </row>
    <row r="70" spans="1:12">
      <c r="B70" s="4" t="s">
        <v>33</v>
      </c>
      <c r="C70" s="3" t="s">
        <v>165</v>
      </c>
      <c r="D70" s="11" t="s">
        <v>165</v>
      </c>
      <c r="E70" s="88" t="s">
        <v>165</v>
      </c>
      <c r="G70" s="11" t="s">
        <v>165</v>
      </c>
    </row>
    <row r="71" spans="1:12">
      <c r="B71" s="4" t="s">
        <v>34</v>
      </c>
      <c r="C71" s="3"/>
      <c r="J71" s="11" t="s">
        <v>321</v>
      </c>
      <c r="L71" s="84" t="s">
        <v>165</v>
      </c>
    </row>
    <row r="72" spans="1:12">
      <c r="B72" s="4" t="s">
        <v>235</v>
      </c>
      <c r="C72" s="3"/>
      <c r="E72" s="11" t="s">
        <v>373</v>
      </c>
      <c r="H72" s="11" t="s">
        <v>358</v>
      </c>
      <c r="L72" s="84" t="s">
        <v>346</v>
      </c>
    </row>
    <row r="73" spans="1:12">
      <c r="B73" s="4"/>
      <c r="C73" s="3"/>
    </row>
    <row r="75" spans="1:12">
      <c r="B75" s="2" t="s">
        <v>35</v>
      </c>
      <c r="C75" s="2"/>
    </row>
    <row r="77" spans="1:12">
      <c r="A77" s="12">
        <v>9</v>
      </c>
      <c r="B77" s="3" t="s">
        <v>36</v>
      </c>
      <c r="C77" s="3"/>
    </row>
    <row r="78" spans="1:12">
      <c r="B78" s="4" t="s">
        <v>37</v>
      </c>
      <c r="C78" s="3"/>
      <c r="D78" s="11" t="s">
        <v>165</v>
      </c>
      <c r="G78" s="84"/>
      <c r="H78" s="11" t="s">
        <v>165</v>
      </c>
      <c r="I78" s="11" t="s">
        <v>165</v>
      </c>
      <c r="L78" s="11" t="s">
        <v>165</v>
      </c>
    </row>
    <row r="79" spans="1:12">
      <c r="B79" s="4" t="s">
        <v>38</v>
      </c>
      <c r="C79" s="3"/>
      <c r="D79" s="84" t="s">
        <v>220</v>
      </c>
      <c r="H79" s="11" t="s">
        <v>168</v>
      </c>
      <c r="I79" s="6" t="s">
        <v>297</v>
      </c>
    </row>
    <row r="80" spans="1:12">
      <c r="B80" s="4" t="s">
        <v>39</v>
      </c>
      <c r="C80" s="3"/>
      <c r="D80" s="11" t="s">
        <v>167</v>
      </c>
      <c r="I80" s="6" t="s">
        <v>298</v>
      </c>
    </row>
    <row r="81" spans="1:12">
      <c r="B81" s="4" t="s">
        <v>40</v>
      </c>
      <c r="C81" s="3"/>
      <c r="J81" s="84" t="s">
        <v>343</v>
      </c>
      <c r="L81" s="6"/>
    </row>
    <row r="82" spans="1:12">
      <c r="B82" s="4" t="s">
        <v>235</v>
      </c>
      <c r="C82" s="3"/>
      <c r="E82" s="11" t="s">
        <v>374</v>
      </c>
      <c r="I82" s="6" t="s">
        <v>299</v>
      </c>
      <c r="L82" s="6" t="s">
        <v>287</v>
      </c>
    </row>
    <row r="83" spans="1:12">
      <c r="B83" s="4"/>
      <c r="C83" s="3"/>
      <c r="L83" s="6"/>
    </row>
    <row r="84" spans="1:12">
      <c r="A84" s="12">
        <v>10</v>
      </c>
      <c r="B84" s="3" t="s">
        <v>41</v>
      </c>
      <c r="C84" s="3"/>
      <c r="G84" s="11" t="s">
        <v>165</v>
      </c>
    </row>
    <row r="85" spans="1:12" s="19" customFormat="1">
      <c r="A85" s="12"/>
      <c r="B85" s="4" t="s">
        <v>16</v>
      </c>
      <c r="C85" s="3"/>
      <c r="D85" s="11"/>
      <c r="E85" s="11"/>
      <c r="F85" s="11"/>
      <c r="G85" s="6" t="s">
        <v>218</v>
      </c>
    </row>
    <row r="86" spans="1:12" s="19" customFormat="1">
      <c r="A86" s="12"/>
      <c r="B86" s="4" t="s">
        <v>235</v>
      </c>
      <c r="C86" s="3"/>
      <c r="D86" s="11"/>
      <c r="E86" s="11"/>
      <c r="F86" s="11"/>
      <c r="G86" s="6"/>
    </row>
    <row r="87" spans="1:12" s="19" customFormat="1">
      <c r="A87" s="12"/>
      <c r="B87" s="4"/>
      <c r="C87" s="3"/>
      <c r="D87" s="11"/>
      <c r="E87" s="11"/>
      <c r="F87" s="11"/>
      <c r="G87" s="6"/>
    </row>
    <row r="88" spans="1:12" s="19" customFormat="1">
      <c r="A88" s="20"/>
      <c r="B88" s="21"/>
      <c r="C88" s="21"/>
      <c r="E88" s="11"/>
    </row>
    <row r="89" spans="1:12">
      <c r="A89" s="20"/>
      <c r="B89" s="2" t="s">
        <v>42</v>
      </c>
      <c r="C89" s="2"/>
    </row>
    <row r="91" spans="1:12" ht="25.5">
      <c r="A91" s="12">
        <v>11</v>
      </c>
      <c r="B91" s="3" t="s">
        <v>43</v>
      </c>
      <c r="C91" s="3" t="s">
        <v>165</v>
      </c>
      <c r="D91" s="11" t="s">
        <v>165</v>
      </c>
      <c r="E91" s="88" t="s">
        <v>165</v>
      </c>
      <c r="G91" s="6" t="s">
        <v>165</v>
      </c>
      <c r="H91" s="6" t="s">
        <v>232</v>
      </c>
      <c r="I91" s="6" t="s">
        <v>165</v>
      </c>
      <c r="K91" s="11" t="s">
        <v>165</v>
      </c>
      <c r="L91" s="11" t="s">
        <v>165</v>
      </c>
    </row>
    <row r="92" spans="1:12">
      <c r="B92" s="4" t="s">
        <v>44</v>
      </c>
      <c r="C92" s="3" t="s">
        <v>165</v>
      </c>
      <c r="F92" s="11" t="s">
        <v>171</v>
      </c>
      <c r="G92" s="6" t="s">
        <v>165</v>
      </c>
      <c r="I92" s="11" t="s">
        <v>165</v>
      </c>
      <c r="K92" s="25" t="s">
        <v>165</v>
      </c>
      <c r="L92" s="22">
        <v>0.2</v>
      </c>
    </row>
    <row r="93" spans="1:12">
      <c r="B93" s="4" t="s">
        <v>45</v>
      </c>
      <c r="C93" s="3"/>
      <c r="E93" s="88" t="s">
        <v>165</v>
      </c>
      <c r="F93" s="11" t="s">
        <v>171</v>
      </c>
      <c r="G93" s="6" t="s">
        <v>165</v>
      </c>
      <c r="I93" s="22">
        <v>1</v>
      </c>
      <c r="K93" s="25" t="s">
        <v>165</v>
      </c>
    </row>
    <row r="94" spans="1:12">
      <c r="B94" s="4" t="s">
        <v>46</v>
      </c>
      <c r="C94" s="3"/>
      <c r="E94" s="88" t="s">
        <v>165</v>
      </c>
      <c r="F94" s="11" t="s">
        <v>171</v>
      </c>
      <c r="G94" s="6" t="s">
        <v>165</v>
      </c>
      <c r="I94" s="22">
        <v>1</v>
      </c>
      <c r="K94" s="25" t="s">
        <v>165</v>
      </c>
    </row>
    <row r="95" spans="1:12">
      <c r="B95" s="4" t="s">
        <v>47</v>
      </c>
      <c r="C95" s="3"/>
      <c r="D95" s="11" t="s">
        <v>165</v>
      </c>
      <c r="E95" s="88" t="s">
        <v>165</v>
      </c>
      <c r="F95" s="11" t="s">
        <v>171</v>
      </c>
      <c r="G95" s="6" t="s">
        <v>165</v>
      </c>
      <c r="I95" s="22">
        <v>1</v>
      </c>
      <c r="K95" s="25" t="s">
        <v>165</v>
      </c>
    </row>
    <row r="96" spans="1:12">
      <c r="B96" s="4" t="s">
        <v>48</v>
      </c>
      <c r="C96" s="3"/>
      <c r="D96" s="11" t="s">
        <v>165</v>
      </c>
      <c r="E96" s="88" t="s">
        <v>165</v>
      </c>
      <c r="F96" s="11" t="s">
        <v>171</v>
      </c>
      <c r="G96" s="6" t="s">
        <v>165</v>
      </c>
      <c r="I96" s="22">
        <v>1</v>
      </c>
      <c r="K96" s="25" t="s">
        <v>165</v>
      </c>
    </row>
    <row r="97" spans="1:11">
      <c r="B97" s="4" t="s">
        <v>49</v>
      </c>
      <c r="C97" s="3" t="s">
        <v>165</v>
      </c>
      <c r="D97" s="11" t="s">
        <v>165</v>
      </c>
      <c r="E97" s="88" t="s">
        <v>165</v>
      </c>
      <c r="F97" s="11" t="s">
        <v>171</v>
      </c>
      <c r="G97" s="6" t="s">
        <v>165</v>
      </c>
      <c r="I97" s="22">
        <v>1</v>
      </c>
      <c r="K97" s="25" t="s">
        <v>165</v>
      </c>
    </row>
    <row r="98" spans="1:11">
      <c r="B98" s="4" t="s">
        <v>50</v>
      </c>
      <c r="C98" s="3" t="s">
        <v>165</v>
      </c>
      <c r="D98" s="11" t="s">
        <v>165</v>
      </c>
      <c r="E98" s="88" t="s">
        <v>165</v>
      </c>
      <c r="F98" s="11" t="s">
        <v>171</v>
      </c>
      <c r="K98" s="25" t="s">
        <v>165</v>
      </c>
    </row>
    <row r="99" spans="1:11">
      <c r="B99" s="4" t="s">
        <v>235</v>
      </c>
      <c r="C99" s="6" t="s">
        <v>149</v>
      </c>
      <c r="D99" s="28" t="s">
        <v>332</v>
      </c>
      <c r="E99" s="88" t="s">
        <v>382</v>
      </c>
      <c r="F99" s="31" t="s">
        <v>310</v>
      </c>
      <c r="G99" s="6" t="s">
        <v>336</v>
      </c>
      <c r="I99" s="6" t="s">
        <v>201</v>
      </c>
      <c r="K99" s="25" t="s">
        <v>230</v>
      </c>
    </row>
    <row r="100" spans="1:11">
      <c r="B100" s="4"/>
      <c r="C100" s="3"/>
      <c r="K100" s="26"/>
    </row>
    <row r="101" spans="1:11" ht="25.5">
      <c r="A101" s="12">
        <v>12</v>
      </c>
      <c r="B101" s="3" t="s">
        <v>51</v>
      </c>
      <c r="C101" s="3"/>
      <c r="G101" s="6" t="s">
        <v>165</v>
      </c>
      <c r="H101" s="6" t="s">
        <v>232</v>
      </c>
      <c r="I101" s="6"/>
    </row>
    <row r="102" spans="1:11">
      <c r="B102" s="4" t="s">
        <v>52</v>
      </c>
      <c r="C102" s="3"/>
      <c r="F102" s="11" t="s">
        <v>171</v>
      </c>
    </row>
    <row r="103" spans="1:11">
      <c r="B103" s="4" t="s">
        <v>53</v>
      </c>
      <c r="C103" s="3"/>
      <c r="F103" s="11" t="s">
        <v>171</v>
      </c>
    </row>
    <row r="104" spans="1:11">
      <c r="B104" s="4" t="s">
        <v>54</v>
      </c>
      <c r="C104" s="3"/>
      <c r="F104" s="11" t="s">
        <v>171</v>
      </c>
      <c r="G104" s="11" t="s">
        <v>165</v>
      </c>
    </row>
    <row r="105" spans="1:11">
      <c r="B105" s="4" t="s">
        <v>235</v>
      </c>
      <c r="C105" s="3"/>
      <c r="F105" s="6" t="s">
        <v>172</v>
      </c>
      <c r="G105" s="11" t="s">
        <v>219</v>
      </c>
    </row>
    <row r="106" spans="1:11">
      <c r="B106" s="4"/>
      <c r="C106" s="3"/>
    </row>
    <row r="107" spans="1:11" ht="27" customHeight="1">
      <c r="A107" s="12">
        <v>13</v>
      </c>
      <c r="B107" s="3" t="s">
        <v>55</v>
      </c>
      <c r="C107" s="3"/>
      <c r="D107" s="87" t="s">
        <v>165</v>
      </c>
      <c r="E107" s="11" t="s">
        <v>165</v>
      </c>
      <c r="F107" s="11" t="s">
        <v>165</v>
      </c>
      <c r="G107" s="6" t="s">
        <v>165</v>
      </c>
      <c r="H107" s="6" t="s">
        <v>232</v>
      </c>
      <c r="I107" s="6" t="s">
        <v>165</v>
      </c>
    </row>
    <row r="108" spans="1:11">
      <c r="B108" s="4" t="s">
        <v>44</v>
      </c>
      <c r="C108" s="3"/>
      <c r="D108" s="86"/>
    </row>
    <row r="109" spans="1:11">
      <c r="B109" s="4" t="s">
        <v>45</v>
      </c>
      <c r="C109" s="3"/>
      <c r="D109" s="86"/>
      <c r="I109" s="11" t="s">
        <v>165</v>
      </c>
    </row>
    <row r="110" spans="1:11">
      <c r="B110" s="4" t="s">
        <v>46</v>
      </c>
      <c r="C110" s="3"/>
      <c r="D110" s="86"/>
      <c r="I110" s="11" t="s">
        <v>165</v>
      </c>
    </row>
    <row r="111" spans="1:11">
      <c r="B111" s="4" t="s">
        <v>47</v>
      </c>
      <c r="C111" s="3"/>
      <c r="D111" s="86"/>
      <c r="E111" s="11" t="s">
        <v>165</v>
      </c>
      <c r="F111" s="11" t="s">
        <v>165</v>
      </c>
      <c r="I111" s="11" t="s">
        <v>165</v>
      </c>
    </row>
    <row r="112" spans="1:11">
      <c r="B112" s="4" t="s">
        <v>48</v>
      </c>
      <c r="C112" s="3"/>
      <c r="D112" s="86"/>
      <c r="I112" s="11" t="s">
        <v>165</v>
      </c>
    </row>
    <row r="113" spans="1:12">
      <c r="B113" s="4" t="s">
        <v>49</v>
      </c>
      <c r="C113" s="3"/>
      <c r="D113" s="86"/>
      <c r="G113" s="11" t="s">
        <v>165</v>
      </c>
      <c r="I113" s="11" t="s">
        <v>232</v>
      </c>
    </row>
    <row r="114" spans="1:12">
      <c r="B114" s="4" t="s">
        <v>50</v>
      </c>
      <c r="C114" s="3"/>
      <c r="D114" s="86"/>
      <c r="I114" s="11" t="s">
        <v>165</v>
      </c>
    </row>
    <row r="115" spans="1:12">
      <c r="B115" s="4" t="s">
        <v>235</v>
      </c>
      <c r="C115" s="3"/>
      <c r="D115" s="87" t="s">
        <v>337</v>
      </c>
      <c r="E115" s="11" t="s">
        <v>375</v>
      </c>
      <c r="F115" s="6" t="s">
        <v>311</v>
      </c>
    </row>
    <row r="116" spans="1:12">
      <c r="B116" s="4"/>
      <c r="C116" s="3"/>
    </row>
    <row r="117" spans="1:12">
      <c r="A117" s="12">
        <v>14</v>
      </c>
      <c r="B117" s="3" t="s">
        <v>56</v>
      </c>
      <c r="C117" s="3"/>
      <c r="D117" s="11" t="s">
        <v>165</v>
      </c>
      <c r="E117" s="97" t="s">
        <v>165</v>
      </c>
      <c r="F117" s="11" t="s">
        <v>165</v>
      </c>
      <c r="G117" s="6" t="s">
        <v>165</v>
      </c>
      <c r="H117" s="6" t="s">
        <v>232</v>
      </c>
      <c r="I117" s="6" t="s">
        <v>165</v>
      </c>
      <c r="L117" s="11" t="s">
        <v>165</v>
      </c>
    </row>
    <row r="118" spans="1:12">
      <c r="B118" s="4" t="s">
        <v>44</v>
      </c>
      <c r="C118" s="3"/>
      <c r="D118" s="11" t="s">
        <v>165</v>
      </c>
      <c r="E118" s="97"/>
      <c r="G118" s="11" t="s">
        <v>165</v>
      </c>
      <c r="L118" s="11" t="s">
        <v>165</v>
      </c>
    </row>
    <row r="119" spans="1:12">
      <c r="B119" s="4" t="s">
        <v>45</v>
      </c>
      <c r="C119" s="3"/>
      <c r="E119" s="97" t="s">
        <v>165</v>
      </c>
      <c r="F119" s="11" t="s">
        <v>165</v>
      </c>
    </row>
    <row r="120" spans="1:12">
      <c r="B120" s="4" t="s">
        <v>46</v>
      </c>
      <c r="C120" s="3"/>
      <c r="E120" s="97"/>
      <c r="F120" s="11" t="s">
        <v>165</v>
      </c>
      <c r="I120" s="11" t="s">
        <v>165</v>
      </c>
      <c r="L120" s="11" t="s">
        <v>165</v>
      </c>
    </row>
    <row r="121" spans="1:12">
      <c r="B121" s="4" t="s">
        <v>235</v>
      </c>
      <c r="C121" s="3"/>
      <c r="D121" s="28" t="s">
        <v>213</v>
      </c>
      <c r="E121" s="97" t="s">
        <v>376</v>
      </c>
      <c r="F121" s="6" t="s">
        <v>311</v>
      </c>
      <c r="I121" s="6" t="s">
        <v>202</v>
      </c>
      <c r="L121" s="11" t="s">
        <v>288</v>
      </c>
    </row>
    <row r="122" spans="1:12">
      <c r="B122" s="4"/>
      <c r="C122" s="3"/>
    </row>
    <row r="123" spans="1:12">
      <c r="A123" s="12">
        <v>15</v>
      </c>
      <c r="B123" s="3" t="s">
        <v>57</v>
      </c>
      <c r="C123" s="3"/>
      <c r="D123" s="28" t="s">
        <v>165</v>
      </c>
      <c r="E123" s="97" t="s">
        <v>165</v>
      </c>
      <c r="F123" s="11" t="s">
        <v>165</v>
      </c>
      <c r="G123" s="6" t="s">
        <v>165</v>
      </c>
      <c r="H123" s="6" t="s">
        <v>232</v>
      </c>
      <c r="I123" s="6"/>
      <c r="L123" s="11" t="s">
        <v>165</v>
      </c>
    </row>
    <row r="124" spans="1:12">
      <c r="B124" s="4" t="s">
        <v>44</v>
      </c>
      <c r="C124" s="3"/>
      <c r="D124" s="85"/>
      <c r="E124" s="97"/>
      <c r="G124" s="11" t="s">
        <v>165</v>
      </c>
      <c r="L124" s="11" t="s">
        <v>165</v>
      </c>
    </row>
    <row r="125" spans="1:12">
      <c r="B125" s="4" t="s">
        <v>45</v>
      </c>
      <c r="C125" s="3"/>
      <c r="D125" s="85"/>
      <c r="E125" s="97" t="s">
        <v>165</v>
      </c>
      <c r="F125" s="11" t="s">
        <v>165</v>
      </c>
    </row>
    <row r="126" spans="1:12">
      <c r="B126" s="4" t="s">
        <v>46</v>
      </c>
      <c r="C126" s="3"/>
      <c r="D126" s="85"/>
      <c r="E126" s="97"/>
      <c r="F126" s="11" t="s">
        <v>165</v>
      </c>
      <c r="L126" s="11" t="s">
        <v>165</v>
      </c>
    </row>
    <row r="127" spans="1:12">
      <c r="B127" s="4" t="s">
        <v>235</v>
      </c>
      <c r="C127" s="3"/>
      <c r="D127" s="28" t="s">
        <v>333</v>
      </c>
      <c r="E127" s="97" t="s">
        <v>376</v>
      </c>
      <c r="F127" s="6" t="s">
        <v>311</v>
      </c>
      <c r="I127" s="6" t="s">
        <v>203</v>
      </c>
      <c r="L127" s="11" t="s">
        <v>288</v>
      </c>
    </row>
    <row r="128" spans="1:12">
      <c r="B128" s="4"/>
      <c r="C128" s="3"/>
    </row>
    <row r="130" spans="1:9">
      <c r="B130" s="2" t="s">
        <v>58</v>
      </c>
      <c r="C130" s="2"/>
    </row>
    <row r="132" spans="1:9" ht="25.5">
      <c r="A132" s="12">
        <v>16</v>
      </c>
      <c r="B132" s="3" t="s">
        <v>59</v>
      </c>
      <c r="C132" s="3"/>
    </row>
    <row r="133" spans="1:9">
      <c r="B133" s="4" t="s">
        <v>60</v>
      </c>
      <c r="C133" s="3"/>
    </row>
    <row r="134" spans="1:9">
      <c r="B134" s="4" t="s">
        <v>61</v>
      </c>
      <c r="C134" s="3" t="s">
        <v>165</v>
      </c>
      <c r="G134" s="11" t="s">
        <v>165</v>
      </c>
      <c r="H134" s="97"/>
    </row>
    <row r="135" spans="1:9">
      <c r="B135" s="4" t="s">
        <v>62</v>
      </c>
      <c r="C135" s="3" t="s">
        <v>165</v>
      </c>
      <c r="G135" s="6"/>
      <c r="H135" s="6" t="s">
        <v>165</v>
      </c>
      <c r="I135" s="6"/>
    </row>
    <row r="136" spans="1:9">
      <c r="B136" s="4" t="s">
        <v>63</v>
      </c>
      <c r="C136" s="3"/>
      <c r="H136" s="11" t="s">
        <v>165</v>
      </c>
    </row>
    <row r="137" spans="1:9">
      <c r="B137" s="4" t="s">
        <v>64</v>
      </c>
      <c r="C137" s="3"/>
      <c r="E137" s="97" t="s">
        <v>165</v>
      </c>
      <c r="F137" s="11" t="s">
        <v>165</v>
      </c>
    </row>
    <row r="138" spans="1:9">
      <c r="B138" s="4" t="s">
        <v>235</v>
      </c>
      <c r="C138" s="43" t="s">
        <v>150</v>
      </c>
      <c r="F138" s="6" t="s">
        <v>365</v>
      </c>
      <c r="G138" s="11" t="s">
        <v>314</v>
      </c>
      <c r="H138" s="96" t="s">
        <v>359</v>
      </c>
    </row>
    <row r="139" spans="1:9">
      <c r="B139" s="4"/>
      <c r="C139" s="3"/>
    </row>
    <row r="141" spans="1:9">
      <c r="B141" s="2" t="s">
        <v>65</v>
      </c>
      <c r="C141" s="2"/>
    </row>
    <row r="143" spans="1:9">
      <c r="A143" s="12" t="s">
        <v>68</v>
      </c>
      <c r="B143" s="3" t="s">
        <v>66</v>
      </c>
      <c r="C143" s="3"/>
      <c r="G143" s="6"/>
      <c r="H143" s="6"/>
      <c r="I143" s="6"/>
    </row>
    <row r="144" spans="1:9">
      <c r="B144" s="4" t="s">
        <v>60</v>
      </c>
      <c r="C144" s="3"/>
    </row>
    <row r="145" spans="1:12">
      <c r="B145" s="4" t="s">
        <v>67</v>
      </c>
      <c r="C145" s="3"/>
    </row>
    <row r="146" spans="1:12">
      <c r="B146" s="4" t="s">
        <v>71</v>
      </c>
      <c r="C146" s="3"/>
      <c r="H146" s="11" t="s">
        <v>165</v>
      </c>
    </row>
    <row r="147" spans="1:12">
      <c r="B147" s="4" t="s">
        <v>29</v>
      </c>
      <c r="C147" s="3" t="s">
        <v>165</v>
      </c>
    </row>
    <row r="148" spans="1:12">
      <c r="B148" s="4" t="s">
        <v>235</v>
      </c>
      <c r="C148" s="3"/>
      <c r="F148" s="6" t="s">
        <v>173</v>
      </c>
    </row>
    <row r="149" spans="1:12">
      <c r="B149" s="4"/>
      <c r="C149" s="3"/>
    </row>
    <row r="151" spans="1:12">
      <c r="B151" s="2" t="s">
        <v>72</v>
      </c>
      <c r="C151" s="2"/>
    </row>
    <row r="153" spans="1:12">
      <c r="A153" s="12">
        <v>18</v>
      </c>
      <c r="B153" s="3" t="s">
        <v>73</v>
      </c>
      <c r="C153" s="3"/>
    </row>
    <row r="154" spans="1:12">
      <c r="B154" s="4" t="s">
        <v>75</v>
      </c>
      <c r="C154" s="3" t="s">
        <v>165</v>
      </c>
      <c r="D154" s="11" t="s">
        <v>165</v>
      </c>
      <c r="E154" s="11" t="s">
        <v>165</v>
      </c>
      <c r="F154" s="11" t="s">
        <v>165</v>
      </c>
      <c r="G154" s="11" t="s">
        <v>165</v>
      </c>
      <c r="H154" s="11" t="s">
        <v>165</v>
      </c>
      <c r="I154" s="11" t="s">
        <v>165</v>
      </c>
      <c r="J154" s="11" t="s">
        <v>165</v>
      </c>
      <c r="K154" s="11" t="s">
        <v>165</v>
      </c>
      <c r="L154" s="11" t="s">
        <v>165</v>
      </c>
    </row>
    <row r="155" spans="1:12">
      <c r="B155" s="4" t="s">
        <v>74</v>
      </c>
      <c r="C155" s="3">
        <v>100</v>
      </c>
      <c r="D155" s="11">
        <v>100</v>
      </c>
      <c r="E155" s="11">
        <v>100</v>
      </c>
      <c r="F155" s="11">
        <v>100</v>
      </c>
      <c r="G155" s="11">
        <v>100</v>
      </c>
      <c r="H155" s="11">
        <v>100</v>
      </c>
      <c r="I155" s="11">
        <v>100</v>
      </c>
      <c r="J155" s="11">
        <v>100</v>
      </c>
      <c r="K155" s="11">
        <v>100</v>
      </c>
      <c r="L155" s="11">
        <v>100</v>
      </c>
    </row>
    <row r="156" spans="1:12">
      <c r="B156" s="4" t="s">
        <v>76</v>
      </c>
      <c r="C156" s="3" t="s">
        <v>165</v>
      </c>
      <c r="D156" s="11" t="s">
        <v>165</v>
      </c>
      <c r="E156" s="11" t="s">
        <v>165</v>
      </c>
      <c r="F156" s="11" t="s">
        <v>165</v>
      </c>
      <c r="G156" s="11" t="s">
        <v>165</v>
      </c>
      <c r="H156" s="11" t="s">
        <v>165</v>
      </c>
      <c r="I156" s="11" t="s">
        <v>165</v>
      </c>
      <c r="J156" s="11" t="s">
        <v>165</v>
      </c>
      <c r="K156" s="11" t="s">
        <v>165</v>
      </c>
      <c r="L156" s="11" t="s">
        <v>165</v>
      </c>
    </row>
    <row r="157" spans="1:12">
      <c r="B157" s="4" t="s">
        <v>74</v>
      </c>
      <c r="C157" s="3">
        <v>100</v>
      </c>
      <c r="D157" s="11">
        <v>100</v>
      </c>
      <c r="E157" s="11">
        <v>100</v>
      </c>
      <c r="F157" s="11">
        <v>100</v>
      </c>
      <c r="G157" s="11">
        <v>100</v>
      </c>
      <c r="H157" s="11">
        <v>100</v>
      </c>
      <c r="I157" s="11">
        <v>100</v>
      </c>
      <c r="J157" s="11">
        <v>100</v>
      </c>
      <c r="K157" s="11">
        <v>100</v>
      </c>
      <c r="L157" s="11">
        <v>100</v>
      </c>
    </row>
    <row r="158" spans="1:12">
      <c r="B158" s="4" t="s">
        <v>235</v>
      </c>
      <c r="C158" s="3"/>
    </row>
    <row r="159" spans="1:12">
      <c r="B159" s="4"/>
      <c r="C159" s="3"/>
    </row>
    <row r="160" spans="1:12">
      <c r="A160" s="12">
        <v>19</v>
      </c>
      <c r="B160" s="3" t="s">
        <v>77</v>
      </c>
      <c r="C160" s="3"/>
    </row>
    <row r="161" spans="1:12">
      <c r="B161" s="4" t="s">
        <v>75</v>
      </c>
      <c r="C161" s="3" t="s">
        <v>165</v>
      </c>
      <c r="D161" s="11" t="s">
        <v>165</v>
      </c>
      <c r="E161" s="11" t="s">
        <v>165</v>
      </c>
      <c r="F161" s="11" t="s">
        <v>165</v>
      </c>
      <c r="G161" s="11" t="s">
        <v>165</v>
      </c>
      <c r="H161" s="11" t="s">
        <v>166</v>
      </c>
      <c r="I161" s="11" t="s">
        <v>165</v>
      </c>
      <c r="J161" s="11" t="s">
        <v>165</v>
      </c>
      <c r="K161" s="11" t="s">
        <v>165</v>
      </c>
      <c r="L161" s="11" t="s">
        <v>165</v>
      </c>
    </row>
    <row r="162" spans="1:12" s="19" customFormat="1">
      <c r="A162" s="12"/>
      <c r="B162" s="4" t="s">
        <v>78</v>
      </c>
      <c r="C162" s="3" t="s">
        <v>171</v>
      </c>
      <c r="D162" s="11">
        <v>100</v>
      </c>
      <c r="E162" s="97">
        <v>65</v>
      </c>
      <c r="F162" s="11" t="s">
        <v>171</v>
      </c>
      <c r="G162" s="6">
        <v>70</v>
      </c>
      <c r="H162" s="19">
        <v>0</v>
      </c>
      <c r="I162" s="19" t="s">
        <v>171</v>
      </c>
      <c r="J162" s="19">
        <v>100</v>
      </c>
      <c r="K162" s="19">
        <v>49</v>
      </c>
      <c r="L162" s="19">
        <v>100</v>
      </c>
    </row>
    <row r="163" spans="1:12">
      <c r="A163" s="20"/>
      <c r="B163" s="4" t="s">
        <v>76</v>
      </c>
      <c r="C163" s="3" t="s">
        <v>165</v>
      </c>
      <c r="D163" s="11" t="s">
        <v>165</v>
      </c>
      <c r="E163" s="11" t="s">
        <v>165</v>
      </c>
      <c r="F163" s="11" t="s">
        <v>165</v>
      </c>
      <c r="G163" s="11" t="s">
        <v>165</v>
      </c>
      <c r="H163" s="11" t="s">
        <v>166</v>
      </c>
      <c r="I163" s="11" t="s">
        <v>165</v>
      </c>
      <c r="J163" s="11" t="s">
        <v>165</v>
      </c>
      <c r="K163" s="11" t="s">
        <v>165</v>
      </c>
      <c r="L163" s="11" t="s">
        <v>165</v>
      </c>
    </row>
    <row r="164" spans="1:12" s="19" customFormat="1">
      <c r="A164" s="12"/>
      <c r="B164" s="4" t="s">
        <v>78</v>
      </c>
      <c r="C164" s="3" t="s">
        <v>171</v>
      </c>
      <c r="D164" s="11">
        <v>100</v>
      </c>
      <c r="E164" s="88">
        <v>67</v>
      </c>
      <c r="F164" s="11" t="s">
        <v>171</v>
      </c>
      <c r="G164" s="6">
        <v>70</v>
      </c>
      <c r="H164" s="19">
        <v>0</v>
      </c>
      <c r="I164" s="19" t="s">
        <v>171</v>
      </c>
      <c r="J164" s="19">
        <v>100</v>
      </c>
      <c r="K164" s="19">
        <v>49</v>
      </c>
      <c r="L164" s="19">
        <v>100</v>
      </c>
    </row>
    <row r="165" spans="1:12" s="19" customFormat="1">
      <c r="A165" s="12"/>
      <c r="B165" s="4" t="s">
        <v>235</v>
      </c>
      <c r="C165" s="6" t="s">
        <v>152</v>
      </c>
      <c r="D165" s="11"/>
      <c r="E165" s="11"/>
      <c r="F165" s="11" t="s">
        <v>214</v>
      </c>
      <c r="G165" s="6" t="s">
        <v>300</v>
      </c>
      <c r="I165" s="6" t="s">
        <v>204</v>
      </c>
      <c r="K165" s="19" t="s">
        <v>237</v>
      </c>
    </row>
    <row r="166" spans="1:12" s="19" customFormat="1">
      <c r="A166" s="12"/>
      <c r="B166" s="4"/>
      <c r="C166" s="3"/>
      <c r="D166" s="11"/>
      <c r="E166" s="11"/>
      <c r="F166" s="11"/>
      <c r="G166" s="6"/>
    </row>
    <row r="167" spans="1:12">
      <c r="A167" s="20">
        <v>20</v>
      </c>
      <c r="B167" s="3" t="s">
        <v>195</v>
      </c>
      <c r="C167" s="3"/>
    </row>
    <row r="168" spans="1:12">
      <c r="B168" s="4" t="s">
        <v>75</v>
      </c>
      <c r="C168" s="3" t="s">
        <v>165</v>
      </c>
      <c r="D168" s="11" t="s">
        <v>165</v>
      </c>
      <c r="E168" s="11" t="s">
        <v>165</v>
      </c>
      <c r="F168" s="11" t="s">
        <v>165</v>
      </c>
      <c r="G168" s="11" t="s">
        <v>165</v>
      </c>
      <c r="H168" s="11" t="s">
        <v>165</v>
      </c>
      <c r="I168" s="11" t="s">
        <v>165</v>
      </c>
      <c r="J168" s="11" t="s">
        <v>165</v>
      </c>
      <c r="K168" s="11" t="s">
        <v>165</v>
      </c>
      <c r="L168" s="11" t="s">
        <v>165</v>
      </c>
    </row>
    <row r="169" spans="1:12">
      <c r="B169" s="4" t="s">
        <v>79</v>
      </c>
      <c r="C169" s="3">
        <v>100</v>
      </c>
      <c r="D169" s="11" t="s">
        <v>196</v>
      </c>
      <c r="E169" s="11">
        <v>100</v>
      </c>
      <c r="F169" s="11" t="s">
        <v>196</v>
      </c>
      <c r="G169" s="11" t="s">
        <v>196</v>
      </c>
      <c r="H169" s="11">
        <v>100</v>
      </c>
      <c r="I169" s="11">
        <v>100</v>
      </c>
      <c r="J169" s="11">
        <v>100</v>
      </c>
      <c r="K169" s="11">
        <v>100</v>
      </c>
      <c r="L169" s="11">
        <v>100</v>
      </c>
    </row>
    <row r="170" spans="1:12">
      <c r="B170" s="4" t="s">
        <v>76</v>
      </c>
      <c r="C170" s="3" t="s">
        <v>165</v>
      </c>
      <c r="D170" s="11" t="s">
        <v>165</v>
      </c>
      <c r="E170" s="11" t="s">
        <v>165</v>
      </c>
      <c r="F170" s="11" t="s">
        <v>165</v>
      </c>
      <c r="G170" s="11" t="s">
        <v>165</v>
      </c>
      <c r="H170" s="11" t="s">
        <v>165</v>
      </c>
      <c r="I170" s="11" t="s">
        <v>165</v>
      </c>
      <c r="J170" s="11" t="s">
        <v>165</v>
      </c>
      <c r="K170" s="11" t="s">
        <v>165</v>
      </c>
      <c r="L170" s="11" t="s">
        <v>165</v>
      </c>
    </row>
    <row r="171" spans="1:12">
      <c r="B171" s="4" t="s">
        <v>79</v>
      </c>
      <c r="C171" s="3">
        <v>100</v>
      </c>
      <c r="D171" s="11" t="s">
        <v>196</v>
      </c>
      <c r="E171" s="11">
        <v>100</v>
      </c>
      <c r="F171" s="11" t="s">
        <v>196</v>
      </c>
      <c r="G171" s="11" t="s">
        <v>196</v>
      </c>
      <c r="H171" s="11">
        <v>100</v>
      </c>
      <c r="I171" s="11">
        <v>100</v>
      </c>
      <c r="J171" s="11">
        <v>100</v>
      </c>
      <c r="K171" s="11">
        <v>100</v>
      </c>
      <c r="L171" s="11">
        <v>100</v>
      </c>
    </row>
    <row r="172" spans="1:12">
      <c r="B172" s="4" t="s">
        <v>235</v>
      </c>
      <c r="C172" s="3"/>
      <c r="D172" s="28" t="s">
        <v>339</v>
      </c>
      <c r="I172" s="6" t="s">
        <v>205</v>
      </c>
    </row>
    <row r="173" spans="1:12">
      <c r="B173" s="4"/>
      <c r="C173" s="3"/>
      <c r="F173" s="11" t="s">
        <v>366</v>
      </c>
    </row>
    <row r="174" spans="1:12">
      <c r="B174" s="4"/>
      <c r="C174" s="3"/>
    </row>
    <row r="175" spans="1:12">
      <c r="B175" s="2" t="s">
        <v>80</v>
      </c>
      <c r="C175" s="2"/>
    </row>
    <row r="176" spans="1:12">
      <c r="B176" s="4"/>
      <c r="C176" s="3"/>
    </row>
    <row r="177" spans="1:12">
      <c r="A177" s="12">
        <v>21</v>
      </c>
      <c r="B177" s="3" t="s">
        <v>81</v>
      </c>
      <c r="C177" s="3"/>
    </row>
    <row r="178" spans="1:12">
      <c r="B178" s="4" t="s">
        <v>82</v>
      </c>
      <c r="C178" s="3"/>
      <c r="D178" s="28" t="s">
        <v>165</v>
      </c>
      <c r="G178" s="11" t="s">
        <v>165</v>
      </c>
      <c r="I178" s="11" t="s">
        <v>165</v>
      </c>
      <c r="L178" s="11" t="s">
        <v>165</v>
      </c>
    </row>
    <row r="179" spans="1:12">
      <c r="B179" s="4" t="s">
        <v>83</v>
      </c>
      <c r="C179" s="3" t="s">
        <v>165</v>
      </c>
      <c r="K179" s="11" t="s">
        <v>165</v>
      </c>
    </row>
    <row r="180" spans="1:12">
      <c r="B180" s="4" t="s">
        <v>84</v>
      </c>
      <c r="C180" s="3"/>
      <c r="E180" s="11" t="s">
        <v>165</v>
      </c>
      <c r="F180" s="11" t="s">
        <v>165</v>
      </c>
      <c r="H180" s="11" t="s">
        <v>165</v>
      </c>
      <c r="J180" s="84" t="s">
        <v>165</v>
      </c>
    </row>
    <row r="181" spans="1:12">
      <c r="B181" s="4" t="s">
        <v>10</v>
      </c>
      <c r="C181" s="3"/>
      <c r="I181" s="6" t="s">
        <v>206</v>
      </c>
    </row>
    <row r="182" spans="1:12">
      <c r="B182" s="4" t="s">
        <v>235</v>
      </c>
      <c r="C182" s="3"/>
      <c r="D182" s="28" t="s">
        <v>338</v>
      </c>
    </row>
    <row r="183" spans="1:12">
      <c r="B183" s="4"/>
      <c r="C183" s="3"/>
    </row>
    <row r="184" spans="1:12">
      <c r="A184" s="12">
        <v>22</v>
      </c>
      <c r="B184" s="3" t="s">
        <v>85</v>
      </c>
      <c r="C184" s="3"/>
    </row>
    <row r="185" spans="1:12">
      <c r="B185" s="4" t="s">
        <v>95</v>
      </c>
      <c r="C185" s="3" t="s">
        <v>165</v>
      </c>
      <c r="D185" s="28" t="s">
        <v>165</v>
      </c>
      <c r="E185" s="11" t="s">
        <v>165</v>
      </c>
      <c r="F185" s="11" t="s">
        <v>165</v>
      </c>
      <c r="G185" s="11" t="s">
        <v>165</v>
      </c>
      <c r="J185" s="11" t="s">
        <v>165</v>
      </c>
      <c r="K185" s="11" t="s">
        <v>165</v>
      </c>
    </row>
    <row r="186" spans="1:12">
      <c r="B186" s="4" t="s">
        <v>96</v>
      </c>
      <c r="C186" s="3" t="s">
        <v>165</v>
      </c>
      <c r="D186" s="11" t="s">
        <v>165</v>
      </c>
      <c r="E186" s="11" t="s">
        <v>165</v>
      </c>
      <c r="F186" s="11" t="s">
        <v>165</v>
      </c>
      <c r="G186" s="11" t="s">
        <v>165</v>
      </c>
      <c r="H186" s="11" t="s">
        <v>165</v>
      </c>
      <c r="I186" s="11" t="s">
        <v>165</v>
      </c>
      <c r="K186" s="11" t="s">
        <v>165</v>
      </c>
    </row>
    <row r="187" spans="1:12">
      <c r="B187" s="4" t="s">
        <v>97</v>
      </c>
      <c r="C187" s="3"/>
      <c r="E187" s="11">
        <v>1</v>
      </c>
      <c r="F187" s="11">
        <v>5</v>
      </c>
      <c r="I187" s="11" t="s">
        <v>240</v>
      </c>
      <c r="J187" s="11" t="s">
        <v>176</v>
      </c>
      <c r="L187" s="11">
        <v>5</v>
      </c>
    </row>
    <row r="188" spans="1:12">
      <c r="B188" s="4" t="s">
        <v>98</v>
      </c>
      <c r="C188" s="3"/>
      <c r="D188" s="11">
        <v>8</v>
      </c>
      <c r="E188" s="11">
        <v>4</v>
      </c>
      <c r="H188" s="11">
        <v>3</v>
      </c>
      <c r="I188" s="11">
        <v>4</v>
      </c>
      <c r="J188" s="11" t="s">
        <v>177</v>
      </c>
    </row>
    <row r="189" spans="1:12">
      <c r="B189" s="4" t="s">
        <v>99</v>
      </c>
      <c r="C189" s="3"/>
    </row>
    <row r="190" spans="1:12">
      <c r="B190" s="4" t="s">
        <v>235</v>
      </c>
      <c r="C190" s="3"/>
      <c r="D190" s="28" t="s">
        <v>352</v>
      </c>
      <c r="G190" s="11" t="s">
        <v>315</v>
      </c>
      <c r="I190" s="6" t="s">
        <v>207</v>
      </c>
    </row>
    <row r="191" spans="1:12">
      <c r="B191" s="4"/>
      <c r="C191" s="3"/>
    </row>
    <row r="192" spans="1:12" ht="25.5">
      <c r="A192" s="12">
        <v>23</v>
      </c>
      <c r="B192" s="3" t="s">
        <v>100</v>
      </c>
      <c r="C192" s="3"/>
      <c r="E192" s="97" t="s">
        <v>165</v>
      </c>
      <c r="J192" s="84" t="s">
        <v>165</v>
      </c>
    </row>
    <row r="193" spans="1:12">
      <c r="B193" s="4" t="s">
        <v>101</v>
      </c>
      <c r="C193" s="3"/>
      <c r="E193" s="97" t="s">
        <v>286</v>
      </c>
      <c r="J193" s="84" t="s">
        <v>344</v>
      </c>
    </row>
    <row r="194" spans="1:12">
      <c r="B194" s="4" t="s">
        <v>235</v>
      </c>
      <c r="C194" s="3"/>
    </row>
    <row r="195" spans="1:12">
      <c r="B195" s="4"/>
      <c r="C195" s="3"/>
    </row>
    <row r="196" spans="1:12">
      <c r="A196" s="12">
        <v>24</v>
      </c>
      <c r="B196" s="3" t="s">
        <v>102</v>
      </c>
      <c r="C196" s="3"/>
    </row>
    <row r="197" spans="1:12">
      <c r="B197" s="4" t="s">
        <v>103</v>
      </c>
      <c r="C197" s="3"/>
      <c r="E197" s="97" t="s">
        <v>165</v>
      </c>
    </row>
    <row r="198" spans="1:12">
      <c r="B198" s="4" t="s">
        <v>104</v>
      </c>
      <c r="C198" s="3"/>
      <c r="E198" s="97"/>
      <c r="K198" s="11" t="s">
        <v>165</v>
      </c>
    </row>
    <row r="199" spans="1:12">
      <c r="B199" s="4" t="s">
        <v>105</v>
      </c>
      <c r="C199" s="3" t="s">
        <v>165</v>
      </c>
      <c r="E199" s="97" t="s">
        <v>165</v>
      </c>
      <c r="F199" s="11" t="s">
        <v>165</v>
      </c>
      <c r="G199" s="11" t="s">
        <v>165</v>
      </c>
      <c r="H199" s="11" t="s">
        <v>165</v>
      </c>
      <c r="I199" s="11" t="s">
        <v>165</v>
      </c>
      <c r="J199" s="11" t="s">
        <v>165</v>
      </c>
    </row>
    <row r="200" spans="1:12">
      <c r="B200" s="4" t="s">
        <v>106</v>
      </c>
      <c r="C200" s="3"/>
      <c r="E200" s="97" t="s">
        <v>165</v>
      </c>
    </row>
    <row r="201" spans="1:12">
      <c r="B201" s="4" t="s">
        <v>107</v>
      </c>
      <c r="C201" s="3"/>
      <c r="D201" s="11" t="s">
        <v>165</v>
      </c>
      <c r="E201" s="97"/>
      <c r="H201" s="11" t="s">
        <v>165</v>
      </c>
      <c r="L201" s="11" t="s">
        <v>165</v>
      </c>
    </row>
    <row r="202" spans="1:12">
      <c r="B202" s="4" t="s">
        <v>99</v>
      </c>
      <c r="C202" s="3"/>
      <c r="E202" s="97"/>
    </row>
    <row r="203" spans="1:12">
      <c r="B203" s="4" t="s">
        <v>235</v>
      </c>
      <c r="C203" s="3"/>
      <c r="D203" s="28" t="s">
        <v>341</v>
      </c>
      <c r="E203" s="99" t="s">
        <v>387</v>
      </c>
      <c r="F203" s="11" t="s">
        <v>367</v>
      </c>
      <c r="I203" s="6" t="s">
        <v>208</v>
      </c>
      <c r="J203" s="11" t="s">
        <v>322</v>
      </c>
    </row>
    <row r="204" spans="1:12">
      <c r="B204" s="4"/>
      <c r="C204" s="3"/>
    </row>
    <row r="205" spans="1:12" ht="38.25">
      <c r="A205" s="12">
        <v>25</v>
      </c>
      <c r="B205" s="3" t="s">
        <v>108</v>
      </c>
      <c r="C205" s="3"/>
      <c r="E205" s="97" t="s">
        <v>165</v>
      </c>
      <c r="H205" s="11" t="s">
        <v>165</v>
      </c>
      <c r="K205" s="84" t="s">
        <v>165</v>
      </c>
      <c r="L205" s="11" t="s">
        <v>165</v>
      </c>
    </row>
    <row r="206" spans="1:12">
      <c r="B206" s="4" t="s">
        <v>101</v>
      </c>
      <c r="C206" s="3"/>
      <c r="E206" s="97" t="s">
        <v>231</v>
      </c>
      <c r="H206" s="11" t="s">
        <v>233</v>
      </c>
      <c r="K206" s="84" t="s">
        <v>349</v>
      </c>
      <c r="L206" s="6" t="s">
        <v>191</v>
      </c>
    </row>
    <row r="207" spans="1:12">
      <c r="B207" s="4" t="s">
        <v>235</v>
      </c>
      <c r="C207" s="3"/>
      <c r="L207" s="6"/>
    </row>
    <row r="208" spans="1:12">
      <c r="B208" s="4"/>
      <c r="C208" s="3"/>
      <c r="L208" s="6"/>
    </row>
    <row r="209" spans="1:12" ht="25.5">
      <c r="A209" s="12">
        <v>26</v>
      </c>
      <c r="B209" s="3" t="s">
        <v>109</v>
      </c>
      <c r="C209" s="3"/>
    </row>
    <row r="210" spans="1:12">
      <c r="B210" s="4" t="s">
        <v>110</v>
      </c>
      <c r="C210" s="3"/>
    </row>
    <row r="211" spans="1:12">
      <c r="B211" s="4" t="s">
        <v>111</v>
      </c>
      <c r="C211" s="3" t="s">
        <v>165</v>
      </c>
      <c r="G211" s="11" t="s">
        <v>165</v>
      </c>
      <c r="H211" s="11" t="s">
        <v>165</v>
      </c>
    </row>
    <row r="212" spans="1:12">
      <c r="B212" s="4" t="s">
        <v>112</v>
      </c>
      <c r="C212" s="3"/>
    </row>
    <row r="213" spans="1:12">
      <c r="B213" s="4" t="s">
        <v>34</v>
      </c>
      <c r="C213" s="3"/>
    </row>
    <row r="214" spans="1:12">
      <c r="B214" s="4" t="s">
        <v>235</v>
      </c>
      <c r="C214" s="3"/>
    </row>
    <row r="215" spans="1:12">
      <c r="B215" s="4"/>
      <c r="C215" s="3"/>
    </row>
    <row r="216" spans="1:12" ht="25.5">
      <c r="A216" s="12">
        <v>27</v>
      </c>
      <c r="B216" s="3" t="s">
        <v>113</v>
      </c>
      <c r="C216" s="3"/>
    </row>
    <row r="217" spans="1:12">
      <c r="B217" s="4" t="s">
        <v>114</v>
      </c>
      <c r="C217" s="3"/>
      <c r="D217" s="89" t="s">
        <v>335</v>
      </c>
      <c r="G217" s="11">
        <v>6</v>
      </c>
      <c r="H217" s="88">
        <v>2</v>
      </c>
      <c r="I217" s="11" t="s">
        <v>178</v>
      </c>
      <c r="J217" s="11" t="s">
        <v>178</v>
      </c>
      <c r="K217" s="11" t="s">
        <v>185</v>
      </c>
    </row>
    <row r="218" spans="1:12">
      <c r="B218" s="4" t="s">
        <v>115</v>
      </c>
      <c r="C218" s="3"/>
      <c r="D218" s="89" t="s">
        <v>340</v>
      </c>
      <c r="G218" s="11" t="s">
        <v>220</v>
      </c>
      <c r="H218" s="88" t="s">
        <v>360</v>
      </c>
      <c r="I218" s="11" t="s">
        <v>241</v>
      </c>
      <c r="J218" s="11" t="s">
        <v>168</v>
      </c>
      <c r="K218" s="11" t="s">
        <v>168</v>
      </c>
    </row>
    <row r="219" spans="1:12">
      <c r="B219" s="4" t="s">
        <v>235</v>
      </c>
      <c r="C219" s="3"/>
      <c r="H219" s="88" t="s">
        <v>369</v>
      </c>
      <c r="L219" t="s">
        <v>307</v>
      </c>
    </row>
    <row r="220" spans="1:12">
      <c r="B220" s="4"/>
      <c r="C220" s="3"/>
    </row>
    <row r="221" spans="1:12" ht="25.5">
      <c r="A221" s="12">
        <v>28</v>
      </c>
      <c r="B221" s="4" t="s">
        <v>116</v>
      </c>
      <c r="C221" s="3"/>
      <c r="D221" s="11" t="s">
        <v>197</v>
      </c>
    </row>
    <row r="222" spans="1:12">
      <c r="B222" s="4" t="s">
        <v>114</v>
      </c>
      <c r="C222" s="3"/>
      <c r="D222" s="11">
        <v>192</v>
      </c>
      <c r="G222" s="11">
        <v>34</v>
      </c>
      <c r="H222" s="11">
        <v>7</v>
      </c>
      <c r="J222" s="11">
        <v>27</v>
      </c>
    </row>
    <row r="223" spans="1:12">
      <c r="B223" s="4" t="s">
        <v>117</v>
      </c>
      <c r="C223" s="3"/>
      <c r="D223" s="11" t="s">
        <v>168</v>
      </c>
      <c r="G223" s="11" t="s">
        <v>220</v>
      </c>
      <c r="H223" s="97" t="s">
        <v>360</v>
      </c>
      <c r="J223" s="11" t="s">
        <v>179</v>
      </c>
    </row>
    <row r="224" spans="1:12">
      <c r="B224" s="4" t="s">
        <v>235</v>
      </c>
      <c r="C224" s="3"/>
      <c r="H224" s="97" t="s">
        <v>368</v>
      </c>
      <c r="L224" t="s">
        <v>307</v>
      </c>
    </row>
    <row r="225" spans="1:10">
      <c r="B225" s="4"/>
      <c r="C225" s="3"/>
    </row>
    <row r="226" spans="1:10">
      <c r="B226" s="4"/>
      <c r="C226" s="3"/>
    </row>
    <row r="227" spans="1:10">
      <c r="B227" s="2" t="s">
        <v>118</v>
      </c>
      <c r="C227" s="2"/>
    </row>
    <row r="228" spans="1:10">
      <c r="B228" s="4"/>
      <c r="C228" s="3"/>
    </row>
    <row r="229" spans="1:10">
      <c r="A229" s="12">
        <v>29</v>
      </c>
      <c r="B229" s="3" t="s">
        <v>120</v>
      </c>
      <c r="C229" s="3" t="s">
        <v>165</v>
      </c>
      <c r="D229" s="11" t="s">
        <v>165</v>
      </c>
      <c r="E229" s="88" t="s">
        <v>165</v>
      </c>
      <c r="G229" s="11" t="s">
        <v>165</v>
      </c>
      <c r="H229" s="11" t="s">
        <v>165</v>
      </c>
      <c r="I229" s="11" t="s">
        <v>165</v>
      </c>
    </row>
    <row r="230" spans="1:10">
      <c r="B230" s="4" t="s">
        <v>119</v>
      </c>
      <c r="C230" s="3"/>
    </row>
    <row r="231" spans="1:10">
      <c r="B231" s="4" t="s">
        <v>235</v>
      </c>
      <c r="C231" s="3"/>
      <c r="D231" s="11" t="s">
        <v>342</v>
      </c>
      <c r="E231" s="11" t="s">
        <v>377</v>
      </c>
      <c r="G231" s="26" t="s">
        <v>302</v>
      </c>
      <c r="I231" s="6" t="s">
        <v>243</v>
      </c>
    </row>
    <row r="232" spans="1:10">
      <c r="B232" s="4"/>
      <c r="C232" s="3"/>
    </row>
    <row r="233" spans="1:10">
      <c r="A233" s="12">
        <v>30</v>
      </c>
      <c r="B233" s="3" t="s">
        <v>121</v>
      </c>
      <c r="C233" s="3"/>
    </row>
    <row r="234" spans="1:10">
      <c r="B234" s="4" t="s">
        <v>123</v>
      </c>
      <c r="C234" s="3"/>
      <c r="E234" s="97"/>
    </row>
    <row r="235" spans="1:10">
      <c r="B235" s="4" t="s">
        <v>122</v>
      </c>
      <c r="C235" s="3"/>
    </row>
    <row r="236" spans="1:10">
      <c r="B236" s="4" t="s">
        <v>235</v>
      </c>
      <c r="C236" s="3"/>
      <c r="E236" s="11" t="s">
        <v>385</v>
      </c>
      <c r="I236" s="6" t="s">
        <v>209</v>
      </c>
    </row>
    <row r="237" spans="1:10">
      <c r="B237" s="4"/>
      <c r="C237" s="3"/>
    </row>
    <row r="238" spans="1:10">
      <c r="A238" s="12">
        <v>31</v>
      </c>
      <c r="B238" s="3" t="s">
        <v>124</v>
      </c>
      <c r="C238" s="3"/>
      <c r="G238" s="11" t="s">
        <v>165</v>
      </c>
      <c r="H238" s="11" t="s">
        <v>165</v>
      </c>
    </row>
    <row r="239" spans="1:10">
      <c r="B239" s="4" t="s">
        <v>123</v>
      </c>
      <c r="C239" s="3"/>
      <c r="D239" s="11" t="s">
        <v>165</v>
      </c>
      <c r="E239" s="11" t="s">
        <v>165</v>
      </c>
      <c r="I239" s="11" t="s">
        <v>165</v>
      </c>
      <c r="J239" s="11" t="s">
        <v>165</v>
      </c>
    </row>
    <row r="240" spans="1:10">
      <c r="B240" s="4" t="s">
        <v>122</v>
      </c>
      <c r="C240" s="3"/>
      <c r="G240" s="11" t="s">
        <v>221</v>
      </c>
      <c r="H240" s="11" t="s">
        <v>361</v>
      </c>
      <c r="J240" s="11" t="s">
        <v>180</v>
      </c>
    </row>
    <row r="241" spans="1:12">
      <c r="B241" s="4" t="s">
        <v>235</v>
      </c>
      <c r="C241" s="3"/>
      <c r="D241" s="11" t="s">
        <v>181</v>
      </c>
      <c r="E241" s="11" t="s">
        <v>378</v>
      </c>
      <c r="F241" s="11" t="s">
        <v>312</v>
      </c>
      <c r="G241" s="11" t="s">
        <v>305</v>
      </c>
      <c r="I241" s="26" t="s">
        <v>246</v>
      </c>
      <c r="J241" s="6" t="s">
        <v>324</v>
      </c>
    </row>
    <row r="242" spans="1:12">
      <c r="B242" s="4"/>
      <c r="C242" s="3"/>
    </row>
    <row r="243" spans="1:12">
      <c r="A243" s="12">
        <v>32</v>
      </c>
      <c r="B243" s="3" t="s">
        <v>125</v>
      </c>
      <c r="C243" s="3"/>
      <c r="G243" s="11" t="s">
        <v>165</v>
      </c>
    </row>
    <row r="244" spans="1:12">
      <c r="B244" s="4" t="s">
        <v>126</v>
      </c>
      <c r="C244" s="3"/>
    </row>
    <row r="245" spans="1:12">
      <c r="B245" s="4" t="s">
        <v>127</v>
      </c>
      <c r="C245" s="3"/>
    </row>
    <row r="246" spans="1:12">
      <c r="B246" s="4" t="s">
        <v>128</v>
      </c>
      <c r="C246" s="3"/>
      <c r="G246" s="11" t="s">
        <v>224</v>
      </c>
    </row>
    <row r="247" spans="1:12">
      <c r="B247" s="4" t="s">
        <v>129</v>
      </c>
      <c r="C247" s="3"/>
      <c r="G247" s="11" t="s">
        <v>83</v>
      </c>
    </row>
    <row r="248" spans="1:12">
      <c r="B248" s="4" t="s">
        <v>235</v>
      </c>
      <c r="C248" s="3"/>
      <c r="I248" s="6" t="s">
        <v>210</v>
      </c>
    </row>
    <row r="249" spans="1:12">
      <c r="B249" s="4"/>
      <c r="C249" s="3"/>
    </row>
    <row r="250" spans="1:12" ht="25.5">
      <c r="A250" s="12">
        <v>33</v>
      </c>
      <c r="B250" s="3" t="s">
        <v>130</v>
      </c>
      <c r="C250" s="3" t="s">
        <v>165</v>
      </c>
      <c r="D250" s="11" t="s">
        <v>165</v>
      </c>
      <c r="F250" s="11" t="s">
        <v>165</v>
      </c>
      <c r="G250" s="11" t="s">
        <v>165</v>
      </c>
      <c r="H250" s="11" t="s">
        <v>165</v>
      </c>
    </row>
    <row r="251" spans="1:12">
      <c r="B251" s="4" t="s">
        <v>131</v>
      </c>
      <c r="C251" s="3" t="s">
        <v>165</v>
      </c>
      <c r="D251" s="11" t="s">
        <v>165</v>
      </c>
      <c r="E251" s="88" t="s">
        <v>165</v>
      </c>
      <c r="F251" s="11" t="s">
        <v>165</v>
      </c>
      <c r="G251" s="11" t="s">
        <v>165</v>
      </c>
      <c r="H251" s="11" t="s">
        <v>165</v>
      </c>
    </row>
    <row r="252" spans="1:12">
      <c r="B252" s="4" t="s">
        <v>132</v>
      </c>
      <c r="C252" s="3" t="s">
        <v>165</v>
      </c>
      <c r="D252" s="11" t="s">
        <v>165</v>
      </c>
      <c r="F252" s="11" t="s">
        <v>165</v>
      </c>
      <c r="H252" s="11" t="s">
        <v>165</v>
      </c>
    </row>
    <row r="253" spans="1:12">
      <c r="B253" s="4" t="s">
        <v>133</v>
      </c>
      <c r="C253" s="3"/>
      <c r="D253" s="11" t="s">
        <v>165</v>
      </c>
      <c r="H253" s="11" t="s">
        <v>362</v>
      </c>
      <c r="L253" s="28"/>
    </row>
    <row r="254" spans="1:12">
      <c r="B254" s="4" t="s">
        <v>235</v>
      </c>
      <c r="C254" s="3"/>
      <c r="D254" s="11" t="s">
        <v>169</v>
      </c>
      <c r="H254" s="11" t="s">
        <v>162</v>
      </c>
    </row>
    <row r="255" spans="1:12">
      <c r="B255" s="4"/>
      <c r="C255" s="3"/>
    </row>
    <row r="256" spans="1:12" ht="25.5">
      <c r="A256" s="12">
        <v>34</v>
      </c>
      <c r="B256" s="3" t="s">
        <v>134</v>
      </c>
      <c r="C256" s="3"/>
      <c r="H256" s="11" t="s">
        <v>165</v>
      </c>
      <c r="I256" s="11" t="s">
        <v>165</v>
      </c>
    </row>
    <row r="257" spans="1:12">
      <c r="B257" s="4" t="s">
        <v>135</v>
      </c>
      <c r="C257" s="3"/>
    </row>
    <row r="258" spans="1:12">
      <c r="B258" s="4" t="s">
        <v>235</v>
      </c>
      <c r="C258" s="3"/>
      <c r="G258" s="11" t="s">
        <v>306</v>
      </c>
      <c r="H258" s="11" t="s">
        <v>363</v>
      </c>
      <c r="I258" s="6" t="s">
        <v>248</v>
      </c>
    </row>
    <row r="259" spans="1:12">
      <c r="B259" s="4"/>
      <c r="C259" s="3"/>
    </row>
    <row r="260" spans="1:12" ht="24.75" customHeight="1">
      <c r="A260" s="12">
        <v>35</v>
      </c>
      <c r="B260" s="3" t="s">
        <v>136</v>
      </c>
      <c r="C260" s="3" t="s">
        <v>165</v>
      </c>
      <c r="E260" s="97"/>
      <c r="G260" s="11" t="s">
        <v>165</v>
      </c>
      <c r="H260" s="11" t="s">
        <v>165</v>
      </c>
    </row>
    <row r="261" spans="1:12" ht="12.75" customHeight="1">
      <c r="B261" s="3" t="s">
        <v>235</v>
      </c>
      <c r="C261" s="3"/>
      <c r="E261" s="11" t="s">
        <v>385</v>
      </c>
    </row>
    <row r="262" spans="1:12" ht="12.75" customHeight="1">
      <c r="B262" s="3"/>
      <c r="C262" s="3"/>
    </row>
    <row r="263" spans="1:12">
      <c r="A263" s="12">
        <v>36</v>
      </c>
      <c r="B263" s="3" t="s">
        <v>137</v>
      </c>
      <c r="C263" s="3"/>
    </row>
    <row r="264" spans="1:12">
      <c r="B264" s="4" t="s">
        <v>138</v>
      </c>
      <c r="C264" s="3" t="s">
        <v>165</v>
      </c>
      <c r="D264" s="11" t="s">
        <v>165</v>
      </c>
      <c r="E264" s="11" t="s">
        <v>165</v>
      </c>
      <c r="G264" s="11" t="s">
        <v>165</v>
      </c>
      <c r="I264" s="11" t="s">
        <v>165</v>
      </c>
      <c r="J264" s="11" t="s">
        <v>165</v>
      </c>
      <c r="L264" s="11" t="s">
        <v>165</v>
      </c>
    </row>
    <row r="265" spans="1:12">
      <c r="B265" s="4" t="s">
        <v>139</v>
      </c>
      <c r="C265" s="3" t="s">
        <v>165</v>
      </c>
      <c r="D265" s="11" t="s">
        <v>165</v>
      </c>
      <c r="E265" s="11" t="s">
        <v>165</v>
      </c>
      <c r="F265" s="11" t="s">
        <v>165</v>
      </c>
      <c r="G265" s="11" t="s">
        <v>165</v>
      </c>
      <c r="H265" s="11" t="s">
        <v>165</v>
      </c>
      <c r="I265" s="11" t="s">
        <v>165</v>
      </c>
      <c r="J265" s="11" t="s">
        <v>165</v>
      </c>
      <c r="K265" s="11" t="s">
        <v>165</v>
      </c>
      <c r="L265" s="11" t="s">
        <v>165</v>
      </c>
    </row>
    <row r="266" spans="1:12">
      <c r="B266" s="4" t="s">
        <v>140</v>
      </c>
      <c r="C266" s="3"/>
      <c r="D266" s="28" t="s">
        <v>165</v>
      </c>
      <c r="J266" s="11" t="s">
        <v>165</v>
      </c>
    </row>
    <row r="267" spans="1:12">
      <c r="B267" s="4" t="s">
        <v>141</v>
      </c>
      <c r="C267" s="3"/>
      <c r="I267" s="11" t="s">
        <v>165</v>
      </c>
    </row>
    <row r="268" spans="1:12">
      <c r="B268" s="4" t="s">
        <v>235</v>
      </c>
      <c r="C268" s="3"/>
      <c r="I268" s="11" t="s">
        <v>249</v>
      </c>
    </row>
    <row r="269" spans="1:12">
      <c r="B269" s="4"/>
      <c r="C269" s="3"/>
    </row>
    <row r="270" spans="1:12">
      <c r="A270" s="12">
        <v>37</v>
      </c>
      <c r="B270" s="3" t="s">
        <v>186</v>
      </c>
      <c r="C270" s="3"/>
    </row>
    <row r="271" spans="1:12">
      <c r="B271" s="4" t="s">
        <v>142</v>
      </c>
      <c r="C271" s="3"/>
      <c r="E271" s="11" t="s">
        <v>165</v>
      </c>
      <c r="G271" s="11" t="s">
        <v>165</v>
      </c>
      <c r="I271" s="11" t="s">
        <v>165</v>
      </c>
      <c r="J271" s="11" t="s">
        <v>165</v>
      </c>
      <c r="L271" s="11" t="s">
        <v>165</v>
      </c>
    </row>
    <row r="272" spans="1:12">
      <c r="B272" s="4" t="s">
        <v>143</v>
      </c>
      <c r="C272" s="3"/>
      <c r="E272" s="11" t="s">
        <v>165</v>
      </c>
      <c r="I272" s="11" t="s">
        <v>165</v>
      </c>
      <c r="J272" s="11" t="s">
        <v>165</v>
      </c>
      <c r="K272" s="11" t="s">
        <v>165</v>
      </c>
      <c r="L272" s="11" t="s">
        <v>165</v>
      </c>
    </row>
    <row r="273" spans="1:12">
      <c r="B273" s="4" t="s">
        <v>144</v>
      </c>
      <c r="C273" s="3" t="s">
        <v>165</v>
      </c>
      <c r="D273" s="11" t="s">
        <v>165</v>
      </c>
      <c r="E273" s="11" t="s">
        <v>165</v>
      </c>
      <c r="F273" s="11" t="s">
        <v>165</v>
      </c>
      <c r="G273" s="11" t="s">
        <v>165</v>
      </c>
      <c r="H273" s="11" t="s">
        <v>165</v>
      </c>
      <c r="I273" s="11" t="s">
        <v>165</v>
      </c>
      <c r="J273" s="11" t="s">
        <v>165</v>
      </c>
      <c r="K273" s="84" t="s">
        <v>165</v>
      </c>
      <c r="L273" s="11" t="s">
        <v>165</v>
      </c>
    </row>
    <row r="274" spans="1:12">
      <c r="B274" s="4" t="s">
        <v>145</v>
      </c>
      <c r="C274" s="3"/>
      <c r="F274" s="11" t="s">
        <v>174</v>
      </c>
      <c r="I274" s="11" t="s">
        <v>165</v>
      </c>
      <c r="L274" s="11" t="s">
        <v>192</v>
      </c>
    </row>
    <row r="275" spans="1:12">
      <c r="B275" s="4" t="s">
        <v>235</v>
      </c>
      <c r="C275" s="3"/>
      <c r="D275" s="11" t="s">
        <v>238</v>
      </c>
      <c r="I275" s="11" t="s">
        <v>250</v>
      </c>
    </row>
    <row r="276" spans="1:12">
      <c r="B276" s="4"/>
      <c r="C276" s="3"/>
    </row>
    <row r="277" spans="1:12">
      <c r="A277" s="12">
        <v>38</v>
      </c>
      <c r="B277" s="3" t="s">
        <v>153</v>
      </c>
      <c r="C277" s="3" t="s">
        <v>166</v>
      </c>
      <c r="D277" s="11" t="s">
        <v>166</v>
      </c>
      <c r="E277" s="11" t="s">
        <v>165</v>
      </c>
      <c r="F277" s="28" t="s">
        <v>166</v>
      </c>
      <c r="G277" s="11" t="s">
        <v>165</v>
      </c>
      <c r="H277" s="11" t="s">
        <v>165</v>
      </c>
      <c r="I277" s="11" t="s">
        <v>166</v>
      </c>
      <c r="L277" s="11" t="s">
        <v>165</v>
      </c>
    </row>
    <row r="278" spans="1:12">
      <c r="B278" s="4" t="s">
        <v>154</v>
      </c>
      <c r="C278" s="3"/>
      <c r="E278" s="11" t="s">
        <v>379</v>
      </c>
      <c r="G278" s="11" t="s">
        <v>227</v>
      </c>
      <c r="H278" s="11" t="s">
        <v>234</v>
      </c>
      <c r="L278" s="11" t="s">
        <v>193</v>
      </c>
    </row>
    <row r="279" spans="1:12">
      <c r="B279" s="4" t="s">
        <v>155</v>
      </c>
      <c r="C279" s="3"/>
      <c r="G279" s="28" t="s">
        <v>301</v>
      </c>
      <c r="H279" s="11" t="s">
        <v>364</v>
      </c>
      <c r="L279" s="84" t="s">
        <v>347</v>
      </c>
    </row>
    <row r="280" spans="1:12" ht="17.25">
      <c r="B280" s="4" t="s">
        <v>156</v>
      </c>
      <c r="C280" s="3"/>
      <c r="G280" s="42"/>
      <c r="L280" s="11" t="s">
        <v>188</v>
      </c>
    </row>
    <row r="281" spans="1:12" ht="17.25">
      <c r="B281" s="4" t="s">
        <v>235</v>
      </c>
      <c r="C281" s="3"/>
      <c r="D281" s="11" t="s">
        <v>198</v>
      </c>
      <c r="E281" s="11" t="s">
        <v>187</v>
      </c>
      <c r="F281" s="30" t="s">
        <v>313</v>
      </c>
      <c r="G281" s="42"/>
    </row>
    <row r="282" spans="1:12" ht="17.25">
      <c r="B282" s="4"/>
      <c r="C282" s="3"/>
      <c r="G282" s="42"/>
    </row>
    <row r="283" spans="1:12">
      <c r="A283" s="69">
        <v>39</v>
      </c>
      <c r="B283" s="70" t="s">
        <v>225</v>
      </c>
      <c r="C283" s="70"/>
      <c r="D283" s="71"/>
      <c r="E283" s="101"/>
      <c r="F283" s="71"/>
      <c r="G283" s="72" t="s">
        <v>165</v>
      </c>
      <c r="H283" s="71" t="s">
        <v>232</v>
      </c>
      <c r="I283" s="71"/>
      <c r="J283" s="71"/>
      <c r="K283" s="71"/>
      <c r="L283" s="71"/>
    </row>
    <row r="284" spans="1:12">
      <c r="A284" s="69"/>
      <c r="B284" s="61" t="s">
        <v>158</v>
      </c>
      <c r="C284" s="70"/>
      <c r="D284" s="71"/>
      <c r="E284" s="101"/>
      <c r="F284" s="71"/>
      <c r="G284" s="71" t="s">
        <v>226</v>
      </c>
      <c r="H284" s="71"/>
      <c r="I284" s="71"/>
      <c r="J284" s="71"/>
      <c r="K284" s="71"/>
      <c r="L284" s="71"/>
    </row>
    <row r="285" spans="1:12">
      <c r="A285" s="69"/>
      <c r="B285" s="61" t="s">
        <v>159</v>
      </c>
      <c r="C285" s="70"/>
      <c r="D285" s="71"/>
      <c r="E285" s="101"/>
      <c r="F285" s="71"/>
      <c r="G285" s="71" t="s">
        <v>226</v>
      </c>
      <c r="H285" s="71"/>
      <c r="I285" s="71"/>
      <c r="J285" s="71"/>
      <c r="K285" s="71"/>
      <c r="L285" s="71"/>
    </row>
    <row r="286" spans="1:12">
      <c r="A286" s="69"/>
      <c r="B286" s="61" t="s">
        <v>157</v>
      </c>
      <c r="C286" s="70"/>
      <c r="D286" s="71"/>
      <c r="E286" s="71"/>
      <c r="F286" s="71"/>
      <c r="G286" s="71" t="s">
        <v>165</v>
      </c>
      <c r="H286" s="71" t="s">
        <v>232</v>
      </c>
      <c r="I286" s="71" t="s">
        <v>165</v>
      </c>
      <c r="J286" s="71"/>
      <c r="K286" s="71"/>
      <c r="L286" s="71"/>
    </row>
    <row r="287" spans="1:12">
      <c r="A287" s="69"/>
      <c r="B287" s="61" t="s">
        <v>158</v>
      </c>
      <c r="C287" s="70"/>
      <c r="D287" s="71"/>
      <c r="E287" s="71"/>
      <c r="F287" s="71"/>
      <c r="G287" s="71" t="s">
        <v>226</v>
      </c>
      <c r="H287" s="71"/>
      <c r="I287" s="73" t="s">
        <v>251</v>
      </c>
      <c r="J287" s="71"/>
      <c r="K287" s="71"/>
      <c r="L287" s="71"/>
    </row>
    <row r="288" spans="1:12">
      <c r="A288" s="69"/>
      <c r="B288" s="61" t="s">
        <v>159</v>
      </c>
      <c r="C288" s="70"/>
      <c r="D288" s="71"/>
      <c r="E288" s="71"/>
      <c r="F288" s="71"/>
      <c r="G288" s="71" t="s">
        <v>226</v>
      </c>
      <c r="H288" s="71"/>
      <c r="I288" s="71"/>
      <c r="J288" s="71"/>
      <c r="K288" s="71"/>
      <c r="L288" s="71"/>
    </row>
    <row r="289" spans="1:12">
      <c r="A289" s="69"/>
      <c r="B289" s="61" t="s">
        <v>235</v>
      </c>
      <c r="C289" s="70"/>
      <c r="D289" s="71" t="s">
        <v>212</v>
      </c>
      <c r="E289" s="100" t="s">
        <v>386</v>
      </c>
      <c r="F289" s="71"/>
      <c r="G289" s="71"/>
      <c r="H289" s="71"/>
      <c r="I289" s="71"/>
      <c r="J289" s="71"/>
      <c r="K289" s="71"/>
      <c r="L289" s="71"/>
    </row>
    <row r="290" spans="1:12">
      <c r="A290" s="69"/>
      <c r="B290" s="61"/>
      <c r="C290" s="70"/>
      <c r="D290" s="71"/>
      <c r="E290" s="71"/>
      <c r="F290" s="71"/>
      <c r="G290" s="71"/>
      <c r="H290" s="71"/>
      <c r="I290" s="71"/>
      <c r="J290" s="71"/>
      <c r="K290" s="71"/>
      <c r="L290" s="71"/>
    </row>
    <row r="291" spans="1:12">
      <c r="A291" s="69">
        <v>40</v>
      </c>
      <c r="B291" s="70" t="s">
        <v>160</v>
      </c>
      <c r="C291" s="70"/>
      <c r="D291" s="71"/>
      <c r="E291" s="71"/>
      <c r="F291" s="71"/>
      <c r="G291" s="71" t="s">
        <v>165</v>
      </c>
      <c r="H291" s="71"/>
      <c r="I291" s="71" t="s">
        <v>165</v>
      </c>
      <c r="J291" s="71" t="s">
        <v>165</v>
      </c>
      <c r="K291" s="71"/>
      <c r="L291" s="71"/>
    </row>
    <row r="292" spans="1:12">
      <c r="A292" s="69"/>
      <c r="B292" s="61" t="s">
        <v>161</v>
      </c>
      <c r="C292" s="70"/>
      <c r="D292" s="71"/>
      <c r="E292" s="71"/>
      <c r="F292" s="71"/>
      <c r="G292" s="71" t="s">
        <v>228</v>
      </c>
      <c r="H292" s="71"/>
      <c r="I292" s="73" t="s">
        <v>252</v>
      </c>
      <c r="J292" s="71" t="s">
        <v>325</v>
      </c>
      <c r="K292" s="71"/>
      <c r="L292" s="71"/>
    </row>
    <row r="293" spans="1:12">
      <c r="A293" s="69"/>
      <c r="B293" s="61" t="s">
        <v>235</v>
      </c>
      <c r="C293" s="70"/>
      <c r="D293" s="71"/>
      <c r="E293" s="71"/>
      <c r="F293" s="71"/>
      <c r="G293" s="71"/>
      <c r="H293" s="71"/>
      <c r="I293" s="71"/>
      <c r="J293" s="71"/>
      <c r="K293" s="71"/>
      <c r="L293" s="71"/>
    </row>
    <row r="294" spans="1:12">
      <c r="A294" s="69"/>
      <c r="B294" s="61"/>
      <c r="C294" s="70"/>
      <c r="D294" s="71"/>
      <c r="E294" s="71"/>
      <c r="F294" s="71"/>
      <c r="G294" s="71"/>
      <c r="H294" s="71"/>
      <c r="I294" s="71"/>
      <c r="J294" s="71"/>
      <c r="K294" s="71"/>
      <c r="L294" s="71"/>
    </row>
    <row r="295" spans="1:12" ht="25.5">
      <c r="A295" s="69">
        <v>41</v>
      </c>
      <c r="B295" s="70" t="s">
        <v>163</v>
      </c>
      <c r="C295" s="70"/>
      <c r="D295" s="71"/>
      <c r="E295" s="71"/>
      <c r="F295" s="71"/>
      <c r="G295" s="71" t="s">
        <v>165</v>
      </c>
      <c r="H295" s="71"/>
      <c r="I295" s="71"/>
      <c r="J295" s="71"/>
      <c r="K295" s="71"/>
      <c r="L295" s="71"/>
    </row>
    <row r="296" spans="1:12">
      <c r="A296" s="69"/>
      <c r="B296" s="61" t="s">
        <v>135</v>
      </c>
      <c r="C296" s="70"/>
      <c r="D296" s="71"/>
      <c r="E296" s="71"/>
      <c r="F296" s="71"/>
      <c r="G296" s="71" t="s">
        <v>229</v>
      </c>
      <c r="H296" s="71"/>
      <c r="I296" s="71"/>
      <c r="J296" s="71"/>
      <c r="K296" s="71"/>
      <c r="L296" s="71"/>
    </row>
    <row r="297" spans="1:12">
      <c r="A297" s="69"/>
      <c r="B297" s="61" t="s">
        <v>235</v>
      </c>
      <c r="C297" s="70"/>
      <c r="D297" s="71"/>
      <c r="E297" s="71"/>
      <c r="F297" s="71"/>
      <c r="G297" s="71"/>
      <c r="H297" s="71"/>
      <c r="I297" s="73" t="s">
        <v>211</v>
      </c>
      <c r="J297" s="71"/>
      <c r="K297" s="71"/>
      <c r="L297" s="71"/>
    </row>
    <row r="298" spans="1:12">
      <c r="A298" s="74"/>
      <c r="B298" s="57"/>
      <c r="C298" s="75"/>
      <c r="D298" s="67"/>
      <c r="E298" s="67"/>
      <c r="F298" s="67"/>
      <c r="G298" s="67"/>
      <c r="H298" s="67"/>
      <c r="I298" s="67"/>
      <c r="J298" s="67"/>
      <c r="K298" s="67"/>
      <c r="L298" s="67"/>
    </row>
    <row r="300" spans="1:12">
      <c r="A300" s="12" t="s">
        <v>69</v>
      </c>
      <c r="B300" s="13" t="s">
        <v>70</v>
      </c>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L330"/>
  <sheetViews>
    <sheetView zoomScale="75" workbookViewId="0">
      <selection activeCell="B1" sqref="B1"/>
    </sheetView>
  </sheetViews>
  <sheetFormatPr defaultRowHeight="12.75"/>
  <cols>
    <col min="1" max="1" width="6.7109375" style="12" customWidth="1"/>
    <col min="2" max="2" width="110.140625" style="13" customWidth="1"/>
    <col min="3" max="3" width="9.140625" style="13"/>
    <col min="4" max="16384" width="9.140625" style="11"/>
  </cols>
  <sheetData>
    <row r="1" spans="1:12" ht="15.75">
      <c r="A1" s="10"/>
      <c r="B1" s="77" t="s">
        <v>391</v>
      </c>
      <c r="C1" s="1"/>
    </row>
    <row r="2" spans="1:12">
      <c r="B2" s="1"/>
      <c r="C2" s="1"/>
    </row>
    <row r="3" spans="1:12">
      <c r="A3" s="68"/>
      <c r="B3" s="54"/>
      <c r="C3" s="55" t="s">
        <v>146</v>
      </c>
      <c r="D3" s="56" t="s">
        <v>164</v>
      </c>
      <c r="E3" s="56" t="s">
        <v>183</v>
      </c>
      <c r="F3" s="56" t="s">
        <v>170</v>
      </c>
      <c r="G3" s="56" t="s">
        <v>215</v>
      </c>
      <c r="H3" s="56" t="s">
        <v>216</v>
      </c>
      <c r="I3" s="56" t="s">
        <v>295</v>
      </c>
      <c r="J3" s="56" t="s">
        <v>175</v>
      </c>
      <c r="K3" s="56" t="s">
        <v>182</v>
      </c>
      <c r="L3" s="56" t="s">
        <v>189</v>
      </c>
    </row>
    <row r="5" spans="1:12">
      <c r="B5" s="2" t="s">
        <v>326</v>
      </c>
      <c r="C5" s="2"/>
      <c r="E5" s="28"/>
    </row>
    <row r="7" spans="1:12">
      <c r="A7" s="12">
        <v>1</v>
      </c>
      <c r="B7" s="3" t="s">
        <v>327</v>
      </c>
      <c r="C7" s="3"/>
    </row>
    <row r="8" spans="1:12">
      <c r="B8" s="4" t="s">
        <v>331</v>
      </c>
      <c r="C8" s="11">
        <f>IF('T1-1a. Medical'!C8="No",0,1)</f>
        <v>0</v>
      </c>
      <c r="D8" s="11">
        <f>IF('T1-1a. Medical'!D8="No",0,1)</f>
        <v>0</v>
      </c>
      <c r="E8" s="11">
        <f>IF('T1-1a. Medical'!E8="No",0,1)</f>
        <v>0</v>
      </c>
      <c r="F8" s="11">
        <f>IF('T1-1a. Medical'!F8="No",0,1)</f>
        <v>0</v>
      </c>
      <c r="G8" s="11">
        <f>IF('T1-1a. Medical'!G8="No",0,1)</f>
        <v>0</v>
      </c>
      <c r="H8" s="11">
        <f>IF('T1-1a. Medical'!H8="No",0,1)</f>
        <v>0</v>
      </c>
      <c r="I8" s="11">
        <f>IF('T1-1a. Medical'!I8="No",0,1)</f>
        <v>0</v>
      </c>
      <c r="J8" s="11">
        <f>IF('T1-1a. Medical'!J8="No",0,1)</f>
        <v>0</v>
      </c>
      <c r="K8" s="11">
        <f>IF('T1-1a. Medical'!K8="No",0,1)</f>
        <v>0</v>
      </c>
      <c r="L8" s="11">
        <f>IF('T1-1a. Medical'!L8="No",0,1)</f>
        <v>0</v>
      </c>
    </row>
    <row r="9" spans="1:12">
      <c r="B9" s="4" t="s">
        <v>328</v>
      </c>
      <c r="C9" s="11"/>
    </row>
    <row r="10" spans="1:12">
      <c r="B10" s="4" t="s">
        <v>330</v>
      </c>
      <c r="C10" s="11">
        <f>IF('T1-1a. Medical'!C10="No",0,1)</f>
        <v>0</v>
      </c>
      <c r="D10" s="11">
        <f>IF('T1-1a. Medical'!D10="No",0,1)</f>
        <v>0</v>
      </c>
      <c r="E10" s="11">
        <f>IF('T1-1a. Medical'!E10="No",0,1)</f>
        <v>1</v>
      </c>
      <c r="F10" s="11">
        <f>IF('T1-1a. Medical'!F10="No",0,1)</f>
        <v>1</v>
      </c>
      <c r="G10" s="11">
        <f>IF('T1-1a. Medical'!G10="No",0,1)</f>
        <v>0</v>
      </c>
      <c r="H10" s="11">
        <f>IF('T1-1a. Medical'!H10="No",0,1)</f>
        <v>1</v>
      </c>
      <c r="I10" s="11">
        <f>IF('T1-1a. Medical'!I10="No",0,1)</f>
        <v>0</v>
      </c>
      <c r="J10" s="11">
        <f>IF('T1-1a. Medical'!J10="No",0,1)</f>
        <v>0</v>
      </c>
      <c r="K10" s="11">
        <f>IF('T1-1a. Medical'!K10="No",0,1)</f>
        <v>0</v>
      </c>
      <c r="L10" s="11">
        <f>IF('T1-1a. Medical'!L10="No",0,1)</f>
        <v>0</v>
      </c>
    </row>
    <row r="11" spans="1:12">
      <c r="B11" s="4" t="s">
        <v>329</v>
      </c>
      <c r="C11" s="11"/>
    </row>
    <row r="12" spans="1:12">
      <c r="B12" s="4" t="s">
        <v>235</v>
      </c>
      <c r="C12" s="11"/>
      <c r="H12" s="27"/>
      <c r="I12" s="27"/>
    </row>
    <row r="13" spans="1:12">
      <c r="B13" s="4"/>
      <c r="C13" s="11"/>
      <c r="H13" s="27"/>
      <c r="I13" s="27"/>
    </row>
    <row r="14" spans="1:12">
      <c r="A14" s="12">
        <v>2</v>
      </c>
      <c r="B14" s="3" t="s">
        <v>0</v>
      </c>
      <c r="C14" s="11"/>
    </row>
    <row r="15" spans="1:12">
      <c r="B15" s="4" t="s">
        <v>1</v>
      </c>
      <c r="C15" s="11"/>
    </row>
    <row r="16" spans="1:12">
      <c r="B16" s="4" t="s">
        <v>2</v>
      </c>
      <c r="C16" s="11"/>
    </row>
    <row r="17" spans="1:12">
      <c r="B17" s="4" t="s">
        <v>3</v>
      </c>
      <c r="C17" s="11"/>
    </row>
    <row r="18" spans="1:12">
      <c r="B18" s="4" t="s">
        <v>4</v>
      </c>
      <c r="C18" s="11"/>
    </row>
    <row r="19" spans="1:12">
      <c r="B19" s="4" t="s">
        <v>5</v>
      </c>
      <c r="C19" s="11"/>
    </row>
    <row r="20" spans="1:12">
      <c r="B20" s="4" t="s">
        <v>6</v>
      </c>
      <c r="C20" s="11"/>
    </row>
    <row r="21" spans="1:12">
      <c r="B21" s="4" t="s">
        <v>7</v>
      </c>
      <c r="C21" s="11"/>
    </row>
    <row r="22" spans="1:12">
      <c r="B22" s="4" t="s">
        <v>8</v>
      </c>
      <c r="C22" s="11"/>
    </row>
    <row r="23" spans="1:12">
      <c r="B23" s="4" t="s">
        <v>9</v>
      </c>
      <c r="C23" s="11"/>
    </row>
    <row r="24" spans="1:12">
      <c r="B24" s="4" t="s">
        <v>10</v>
      </c>
      <c r="C24" s="11"/>
    </row>
    <row r="25" spans="1:12">
      <c r="B25" s="4" t="s">
        <v>235</v>
      </c>
      <c r="C25" s="11"/>
    </row>
    <row r="26" spans="1:12">
      <c r="B26" s="4"/>
      <c r="C26" s="11"/>
    </row>
    <row r="27" spans="1:12">
      <c r="A27" s="12">
        <v>3</v>
      </c>
      <c r="B27" s="3" t="s">
        <v>12</v>
      </c>
      <c r="C27" s="11">
        <f>IF('T1-1a. Medical'!C27="No",0,1)</f>
        <v>0</v>
      </c>
      <c r="D27" s="11">
        <f>IF('T1-1a. Medical'!D27="No",0,1)</f>
        <v>0</v>
      </c>
      <c r="E27" s="11">
        <f>IF('T1-1a. Medical'!E27="No",0,1)</f>
        <v>0</v>
      </c>
      <c r="F27" s="11">
        <f>IF('T1-1a. Medical'!F27="No",0,1)</f>
        <v>0</v>
      </c>
      <c r="G27" s="11">
        <f>IF('T1-1a. Medical'!G27="No",0,1)</f>
        <v>0</v>
      </c>
      <c r="H27" s="11">
        <f>IF('T1-1a. Medical'!H27="No",0,1)</f>
        <v>0</v>
      </c>
      <c r="I27" s="11">
        <f>IF('T1-1a. Medical'!I27="No",0,1)</f>
        <v>0</v>
      </c>
      <c r="J27" s="11">
        <f>IF('T1-1a. Medical'!J27="No",0,1)</f>
        <v>0</v>
      </c>
      <c r="K27" s="11">
        <f>IF('T1-1a. Medical'!K27="No",0,1)</f>
        <v>0</v>
      </c>
      <c r="L27" s="11">
        <f>IF('T1-1a. Medical'!L27="No",0,1)</f>
        <v>0</v>
      </c>
    </row>
    <row r="28" spans="1:12">
      <c r="B28" s="3" t="s">
        <v>11</v>
      </c>
      <c r="C28" s="11"/>
    </row>
    <row r="29" spans="1:12">
      <c r="B29" s="4" t="s">
        <v>15</v>
      </c>
      <c r="C29" s="11"/>
    </row>
    <row r="30" spans="1:12">
      <c r="B30" s="4" t="s">
        <v>235</v>
      </c>
      <c r="C30" s="11"/>
    </row>
    <row r="31" spans="1:12">
      <c r="B31" s="4"/>
      <c r="C31" s="11"/>
    </row>
    <row r="32" spans="1:12" s="14" customFormat="1" ht="25.5" customHeight="1">
      <c r="A32" s="14">
        <v>4</v>
      </c>
      <c r="B32" s="7" t="s">
        <v>13</v>
      </c>
      <c r="C32" s="11">
        <f>IF('T1-1a. Medical'!C32="No",0,1)</f>
        <v>0</v>
      </c>
      <c r="D32" s="11">
        <f>IF('T1-1a. Medical'!D32="No",0,1)</f>
        <v>0</v>
      </c>
      <c r="E32" s="11">
        <f>IF('T1-1a. Medical'!E32="No",0,1)</f>
        <v>0</v>
      </c>
      <c r="F32" s="11">
        <f>IF('T1-1a. Medical'!F32="No",0,1)</f>
        <v>0</v>
      </c>
      <c r="G32" s="11">
        <f>IF('T1-1a. Medical'!G32="No",0,1)</f>
        <v>0</v>
      </c>
      <c r="H32" s="11">
        <f>IF('T1-1a. Medical'!H32="No",0,1)</f>
        <v>0</v>
      </c>
      <c r="I32" s="11">
        <f>IF('T1-1a. Medical'!I32="No",0,1)</f>
        <v>0</v>
      </c>
      <c r="J32" s="11">
        <f>IF('T1-1a. Medical'!J32="No",0,1)</f>
        <v>0</v>
      </c>
      <c r="K32" s="11">
        <f>IF('T1-1a. Medical'!K32="No",0,1)</f>
        <v>0</v>
      </c>
      <c r="L32" s="11">
        <f>IF('T1-1a. Medical'!L32="No",0,1)</f>
        <v>0</v>
      </c>
    </row>
    <row r="33" spans="1:12">
      <c r="B33" s="3" t="s">
        <v>17</v>
      </c>
      <c r="C33" s="11">
        <f>IF('T1-1a. Medical'!C33="No",0,1)</f>
        <v>0</v>
      </c>
      <c r="D33" s="11">
        <f>IF('T1-1a. Medical'!D33="No",0,1)</f>
        <v>0</v>
      </c>
      <c r="E33" s="11">
        <f>IF('T1-1a. Medical'!E33="No",0,1)</f>
        <v>1</v>
      </c>
      <c r="F33" s="11">
        <f>IF('T1-1a. Medical'!F33="No",0,1)</f>
        <v>1</v>
      </c>
      <c r="G33" s="11">
        <f>IF('T1-1a. Medical'!G33="No",0,1)</f>
        <v>1</v>
      </c>
      <c r="H33" s="11">
        <f>IF('T1-1a. Medical'!H33="No",0,1)</f>
        <v>1</v>
      </c>
      <c r="I33" s="11">
        <f>IF('T1-1a. Medical'!I33="No",0,1)</f>
        <v>0</v>
      </c>
      <c r="J33" s="11">
        <f>IF('T1-1a. Medical'!J33="No",0,1)</f>
        <v>0</v>
      </c>
      <c r="K33" s="11">
        <f>IF('T1-1a. Medical'!K33="No",0,1)</f>
        <v>0</v>
      </c>
      <c r="L33" s="11">
        <f>IF('T1-1a. Medical'!L33="No",0,1)</f>
        <v>0</v>
      </c>
    </row>
    <row r="34" spans="1:12">
      <c r="B34" s="3" t="s">
        <v>14</v>
      </c>
      <c r="C34" s="11"/>
    </row>
    <row r="35" spans="1:12" s="16" customFormat="1">
      <c r="A35" s="12"/>
      <c r="B35" s="5" t="s">
        <v>16</v>
      </c>
      <c r="C35" s="11"/>
      <c r="D35" s="11"/>
    </row>
    <row r="36" spans="1:12" s="16" customFormat="1">
      <c r="A36" s="12"/>
      <c r="B36" s="29" t="s">
        <v>235</v>
      </c>
      <c r="C36" s="11"/>
      <c r="D36" s="11"/>
      <c r="E36" s="11"/>
      <c r="F36" s="11"/>
      <c r="G36" s="24"/>
    </row>
    <row r="37" spans="1:12" s="16" customFormat="1">
      <c r="A37" s="12"/>
      <c r="B37" s="5"/>
      <c r="C37" s="11"/>
      <c r="D37" s="11"/>
      <c r="E37" s="11"/>
      <c r="F37" s="11"/>
      <c r="G37" s="24"/>
    </row>
    <row r="38" spans="1:12" s="16" customFormat="1">
      <c r="A38" s="17"/>
      <c r="B38" s="18"/>
      <c r="G38" s="15"/>
    </row>
    <row r="39" spans="1:12">
      <c r="A39" s="17"/>
      <c r="B39" s="2" t="s">
        <v>18</v>
      </c>
      <c r="C39" s="11"/>
    </row>
    <row r="40" spans="1:12">
      <c r="C40" s="11"/>
    </row>
    <row r="41" spans="1:12">
      <c r="A41" s="12">
        <v>5</v>
      </c>
      <c r="B41" s="3" t="s">
        <v>19</v>
      </c>
      <c r="C41" s="11"/>
    </row>
    <row r="42" spans="1:12">
      <c r="B42" s="4" t="s">
        <v>22</v>
      </c>
      <c r="C42" s="11">
        <f>IF('T1-1a. Medical'!C42="No",0,1)</f>
        <v>0</v>
      </c>
      <c r="D42" s="11">
        <f>IF('T1-1a. Medical'!D42="No",0,1)</f>
        <v>0</v>
      </c>
      <c r="E42" s="11">
        <f>IF('T1-1a. Medical'!E42="No",0,1)</f>
        <v>0</v>
      </c>
      <c r="F42" s="11">
        <f>IF('T1-1a. Medical'!F42="No",0,1)</f>
        <v>0</v>
      </c>
      <c r="G42" s="11">
        <f>IF('T1-1a. Medical'!G42="No",0,1)</f>
        <v>0</v>
      </c>
      <c r="H42" s="11">
        <f>IF('T1-1a. Medical'!H42="No",0,1)</f>
        <v>0</v>
      </c>
      <c r="I42" s="11">
        <f>IF('T1-1a. Medical'!I42="No",0,1)</f>
        <v>0</v>
      </c>
      <c r="J42" s="11">
        <f>IF('T1-1a. Medical'!J42="No",0,1)</f>
        <v>0</v>
      </c>
      <c r="K42" s="11">
        <f>IF('T1-1a. Medical'!K42="No",0,1)</f>
        <v>0</v>
      </c>
      <c r="L42" s="11">
        <f>IF('T1-1a. Medical'!L42="No",0,1)</f>
        <v>0</v>
      </c>
    </row>
    <row r="43" spans="1:12">
      <c r="B43" s="4" t="s">
        <v>20</v>
      </c>
      <c r="C43" s="11"/>
    </row>
    <row r="44" spans="1:12">
      <c r="B44" s="4" t="s">
        <v>23</v>
      </c>
      <c r="C44" s="11">
        <f>IF('T1-1a. Medical'!C44="No",0,1)</f>
        <v>1</v>
      </c>
      <c r="D44" s="11">
        <f>IF('T1-1a. Medical'!D44="No",0,1)</f>
        <v>0</v>
      </c>
      <c r="E44" s="11">
        <f>IF('T1-1a. Medical'!E44="No",0,1)</f>
        <v>0</v>
      </c>
      <c r="F44" s="11">
        <f>IF('T1-1a. Medical'!F44="No",0,1)</f>
        <v>0</v>
      </c>
      <c r="G44" s="11">
        <f>IF('T1-1a. Medical'!G44="No",0,1)</f>
        <v>0</v>
      </c>
      <c r="H44" s="11">
        <f>IF('T1-1a. Medical'!H44="No",0,1)</f>
        <v>1</v>
      </c>
      <c r="I44" s="11">
        <f>IF('T1-1a. Medical'!I44="No",0,1)</f>
        <v>1</v>
      </c>
      <c r="J44" s="11">
        <f>IF('T1-1a. Medical'!J44="No",0,1)</f>
        <v>0</v>
      </c>
      <c r="K44" s="11">
        <f>IF('T1-1a. Medical'!K44="No",0,1)</f>
        <v>0</v>
      </c>
      <c r="L44" s="11">
        <f>IF('T1-1a. Medical'!L44="No",0,1)</f>
        <v>0</v>
      </c>
    </row>
    <row r="45" spans="1:12">
      <c r="B45" s="4" t="s">
        <v>21</v>
      </c>
      <c r="C45" s="11"/>
    </row>
    <row r="46" spans="1:12">
      <c r="B46" s="4" t="s">
        <v>235</v>
      </c>
      <c r="C46" s="11"/>
    </row>
    <row r="47" spans="1:12">
      <c r="B47" s="4"/>
      <c r="C47" s="11"/>
    </row>
    <row r="48" spans="1:12">
      <c r="A48" s="12">
        <v>6</v>
      </c>
      <c r="B48" s="3" t="s">
        <v>24</v>
      </c>
      <c r="C48" s="11"/>
    </row>
    <row r="49" spans="1:12">
      <c r="B49" s="4" t="s">
        <v>25</v>
      </c>
      <c r="C49" s="11"/>
    </row>
    <row r="50" spans="1:12">
      <c r="B50" s="4" t="s">
        <v>2</v>
      </c>
      <c r="C50" s="11"/>
    </row>
    <row r="51" spans="1:12">
      <c r="B51" s="4" t="s">
        <v>3</v>
      </c>
      <c r="C51" s="11"/>
    </row>
    <row r="52" spans="1:12">
      <c r="B52" s="4" t="s">
        <v>4</v>
      </c>
      <c r="C52" s="11"/>
    </row>
    <row r="53" spans="1:12">
      <c r="B53" s="4" t="s">
        <v>5</v>
      </c>
      <c r="C53" s="11"/>
    </row>
    <row r="54" spans="1:12">
      <c r="B54" s="4" t="s">
        <v>6</v>
      </c>
      <c r="C54" s="11"/>
    </row>
    <row r="55" spans="1:12">
      <c r="B55" s="4" t="s">
        <v>7</v>
      </c>
      <c r="C55" s="11"/>
    </row>
    <row r="56" spans="1:12">
      <c r="B56" s="4" t="s">
        <v>8</v>
      </c>
      <c r="C56" s="11"/>
    </row>
    <row r="57" spans="1:12">
      <c r="B57" s="4" t="s">
        <v>9</v>
      </c>
      <c r="C57" s="11"/>
    </row>
    <row r="58" spans="1:12">
      <c r="B58" s="4" t="s">
        <v>10</v>
      </c>
      <c r="C58" s="11"/>
    </row>
    <row r="59" spans="1:12">
      <c r="B59" s="4" t="s">
        <v>235</v>
      </c>
      <c r="C59" s="11"/>
    </row>
    <row r="60" spans="1:12">
      <c r="B60" s="4"/>
      <c r="C60" s="11"/>
    </row>
    <row r="61" spans="1:12" ht="25.5">
      <c r="A61" s="12">
        <v>7</v>
      </c>
      <c r="B61" s="3" t="s">
        <v>26</v>
      </c>
      <c r="C61" s="11"/>
    </row>
    <row r="62" spans="1:12">
      <c r="B62" s="4" t="s">
        <v>27</v>
      </c>
      <c r="C62" s="11">
        <f>IF('T1-1a. Medical'!C62="Yes",1,0)</f>
        <v>1</v>
      </c>
      <c r="D62" s="11">
        <f>IF('T1-1a. Medical'!D62="Yes",1,0)</f>
        <v>0</v>
      </c>
      <c r="E62" s="11">
        <f>IF('T1-1a. Medical'!E62="Yes",1,0)</f>
        <v>0</v>
      </c>
      <c r="F62" s="11">
        <f>IF('T1-1a. Medical'!F62="Yes",1,0)</f>
        <v>0</v>
      </c>
      <c r="G62" s="11">
        <f>IF('T1-1a. Medical'!G62="Yes",1,0)</f>
        <v>1</v>
      </c>
      <c r="H62" s="11">
        <f>IF('T1-1a. Medical'!H62="Yes",1,0)</f>
        <v>1</v>
      </c>
      <c r="I62" s="11">
        <f>IF('T1-1a. Medical'!I62="Yes",1,0)</f>
        <v>1</v>
      </c>
      <c r="J62" s="11">
        <f>IF('T1-1a. Medical'!J62="Yes",1,0)</f>
        <v>0</v>
      </c>
      <c r="K62" s="11">
        <f>IF('T1-1a. Medical'!K62="Yes",1,0)</f>
        <v>1</v>
      </c>
      <c r="L62" s="11">
        <f>IF('T1-1a. Medical'!L62="Yes",1,0)</f>
        <v>0</v>
      </c>
    </row>
    <row r="63" spans="1:12">
      <c r="B63" s="4" t="s">
        <v>28</v>
      </c>
      <c r="C63" s="11">
        <f>IF('T1-1a. Medical'!C63="Yes",0.5,0)</f>
        <v>0</v>
      </c>
      <c r="D63" s="11">
        <f>IF('T1-1a. Medical'!D63="Yes",0.5,0)</f>
        <v>0</v>
      </c>
      <c r="E63" s="11">
        <f>IF('T1-1a. Medical'!E63="Yes",0.5,0)</f>
        <v>0</v>
      </c>
      <c r="F63" s="11">
        <f>IF('T1-1a. Medical'!F63="Yes",0.5,0)</f>
        <v>0</v>
      </c>
      <c r="G63" s="11">
        <f>IF('T1-1a. Medical'!G63="Yes",0.5,0)</f>
        <v>0</v>
      </c>
      <c r="H63" s="11">
        <f>IF('T1-1a. Medical'!H63="Yes",0.5,0)</f>
        <v>0</v>
      </c>
      <c r="I63" s="11">
        <f>IF('T1-1a. Medical'!I63="Yes",0.5,0)</f>
        <v>0</v>
      </c>
      <c r="J63" s="11">
        <f>IF('T1-1a. Medical'!J63="Yes",0.5,0)</f>
        <v>0</v>
      </c>
      <c r="K63" s="11">
        <f>IF('T1-1a. Medical'!K63="Yes",0.5,0)</f>
        <v>0</v>
      </c>
      <c r="L63" s="11">
        <f>IF('T1-1a. Medical'!L63="Yes",0.5,0)</f>
        <v>0</v>
      </c>
    </row>
    <row r="64" spans="1:12">
      <c r="B64" s="4" t="s">
        <v>29</v>
      </c>
      <c r="C64" s="11"/>
    </row>
    <row r="65" spans="1:12">
      <c r="B65" s="4" t="s">
        <v>235</v>
      </c>
      <c r="C65" s="11"/>
    </row>
    <row r="66" spans="1:12">
      <c r="B66" s="4"/>
      <c r="C66" s="11"/>
    </row>
    <row r="67" spans="1:12" ht="25.5">
      <c r="A67" s="12">
        <v>8</v>
      </c>
      <c r="B67" s="3" t="s">
        <v>30</v>
      </c>
      <c r="C67" s="11"/>
    </row>
    <row r="68" spans="1:12">
      <c r="B68" s="4" t="s">
        <v>31</v>
      </c>
      <c r="C68" s="11">
        <f>IF('T1-1a. Medical'!C68="Yes",1,0)</f>
        <v>0</v>
      </c>
      <c r="D68" s="11">
        <f>IF('T1-1a. Medical'!D68="Yes",1,0)</f>
        <v>0</v>
      </c>
      <c r="E68" s="11">
        <f>IF('T1-1a. Medical'!E68="Yes",1,0)</f>
        <v>0</v>
      </c>
      <c r="F68" s="11">
        <f>IF('T1-1a. Medical'!F68="Yes",1,0)</f>
        <v>1</v>
      </c>
      <c r="G68" s="11">
        <f>IF('T1-1a. Medical'!G68="Yes",1,0)</f>
        <v>0</v>
      </c>
      <c r="H68" s="11">
        <f>IF('T1-1a. Medical'!H68="Yes",1,0)</f>
        <v>1</v>
      </c>
      <c r="I68" s="11">
        <f>IF('T1-1a. Medical'!I68="Yes",1,0)</f>
        <v>1</v>
      </c>
      <c r="J68" s="11">
        <f>IF('T1-1a. Medical'!J68="Yes",1,0)</f>
        <v>0</v>
      </c>
      <c r="K68" s="11">
        <f>IF('T1-1a. Medical'!K68="Yes",1,0)</f>
        <v>1</v>
      </c>
      <c r="L68" s="11">
        <f>IF('T1-1a. Medical'!L68="Yes",1,0)</f>
        <v>0</v>
      </c>
    </row>
    <row r="69" spans="1:12">
      <c r="B69" s="4" t="s">
        <v>32</v>
      </c>
      <c r="C69" s="11">
        <f>IF('T1-1a. Medical'!C69="Yes",1,0)</f>
        <v>0</v>
      </c>
      <c r="D69" s="11">
        <f>IF('T1-1a. Medical'!D69="Yes",1,0)</f>
        <v>0</v>
      </c>
      <c r="E69" s="11">
        <f>IF('T1-1a. Medical'!E69="Yes",1,0)</f>
        <v>0</v>
      </c>
      <c r="F69" s="11">
        <f>IF('T1-1a. Medical'!F69="Yes",1,0)</f>
        <v>0</v>
      </c>
      <c r="G69" s="11">
        <f>IF('T1-1a. Medical'!G69="Yes",1,0)</f>
        <v>0</v>
      </c>
      <c r="H69" s="11">
        <f>IF('T1-1a. Medical'!H69="Yes",1,0)</f>
        <v>0</v>
      </c>
      <c r="I69" s="11">
        <f>IF('T1-1a. Medical'!I69="Yes",1,0)</f>
        <v>0</v>
      </c>
      <c r="J69" s="11">
        <f>IF('T1-1a. Medical'!J69="Yes",1,0)</f>
        <v>0</v>
      </c>
      <c r="K69" s="11">
        <f>IF('T1-1a. Medical'!K69="Yes",1,0)</f>
        <v>0</v>
      </c>
      <c r="L69" s="11">
        <f>IF('T1-1a. Medical'!L69="Yes",1,0)</f>
        <v>0</v>
      </c>
    </row>
    <row r="70" spans="1:12">
      <c r="B70" s="4" t="s">
        <v>33</v>
      </c>
      <c r="C70" s="11">
        <f>IF('T1-1a. Medical'!C70="Yes",1,0)</f>
        <v>1</v>
      </c>
      <c r="D70" s="11">
        <f>IF('T1-1a. Medical'!D70="Yes",1,0)</f>
        <v>1</v>
      </c>
      <c r="E70" s="11">
        <f>IF('T1-1a. Medical'!E70="Yes",1,0)</f>
        <v>1</v>
      </c>
      <c r="F70" s="11">
        <f>IF('T1-1a. Medical'!F70="Yes",1,0)</f>
        <v>0</v>
      </c>
      <c r="G70" s="11">
        <f>IF('T1-1a. Medical'!G70="Yes",1,0)</f>
        <v>1</v>
      </c>
      <c r="H70" s="11">
        <f>IF('T1-1a. Medical'!H70="Yes",1,0)</f>
        <v>0</v>
      </c>
      <c r="I70" s="11">
        <f>IF('T1-1a. Medical'!I70="Yes",1,0)</f>
        <v>0</v>
      </c>
      <c r="J70" s="11">
        <f>IF('T1-1a. Medical'!J70="Yes",1,0)</f>
        <v>0</v>
      </c>
      <c r="K70" s="11">
        <f>IF('T1-1a. Medical'!K70="Yes",1,0)</f>
        <v>0</v>
      </c>
      <c r="L70" s="11">
        <f>IF('T1-1a. Medical'!L70="Yes",1,0)</f>
        <v>0</v>
      </c>
    </row>
    <row r="71" spans="1:12">
      <c r="B71" s="4" t="s">
        <v>34</v>
      </c>
      <c r="C71" s="11"/>
    </row>
    <row r="72" spans="1:12">
      <c r="B72" s="4" t="s">
        <v>235</v>
      </c>
      <c r="C72" s="11"/>
    </row>
    <row r="73" spans="1:12">
      <c r="B73" s="4"/>
      <c r="C73" s="11"/>
    </row>
    <row r="74" spans="1:12">
      <c r="C74" s="11"/>
    </row>
    <row r="75" spans="1:12">
      <c r="B75" s="2" t="s">
        <v>35</v>
      </c>
      <c r="C75" s="11"/>
    </row>
    <row r="76" spans="1:12">
      <c r="C76" s="11"/>
    </row>
    <row r="77" spans="1:12">
      <c r="A77" s="12">
        <v>9</v>
      </c>
      <c r="B77" s="3" t="s">
        <v>36</v>
      </c>
      <c r="C77" s="11"/>
    </row>
    <row r="78" spans="1:12">
      <c r="B78" s="4" t="s">
        <v>37</v>
      </c>
      <c r="C78" s="11">
        <f>IF('T1-1a. Medical'!C78="Yes",1,0)</f>
        <v>0</v>
      </c>
      <c r="D78" s="11">
        <f>IF('T1-1a. Medical'!D78="Yes",1,0)</f>
        <v>1</v>
      </c>
      <c r="E78" s="11">
        <f>IF('T1-1a. Medical'!E78="Yes",1,0)</f>
        <v>0</v>
      </c>
      <c r="F78" s="11">
        <f>IF('T1-1a. Medical'!F78="Yes",1,0)</f>
        <v>0</v>
      </c>
      <c r="G78" s="11">
        <f>IF('T1-1a. Medical'!G78="Yes",1,0)</f>
        <v>0</v>
      </c>
      <c r="H78" s="11">
        <f>IF('T1-1a. Medical'!H78="Yes",1,0)</f>
        <v>1</v>
      </c>
      <c r="I78" s="11">
        <f>IF('T1-1a. Medical'!I78="Yes",1,0)</f>
        <v>1</v>
      </c>
      <c r="J78" s="11">
        <f>IF('T1-1a. Medical'!J78="Yes",1,0)</f>
        <v>0</v>
      </c>
      <c r="K78" s="11">
        <f>IF('T1-1a. Medical'!K78="Yes",1,0)</f>
        <v>0</v>
      </c>
      <c r="L78" s="11">
        <f>IF('T1-1a. Medical'!L78="Yes",1,0)</f>
        <v>1</v>
      </c>
    </row>
    <row r="79" spans="1:12">
      <c r="B79" s="4" t="s">
        <v>38</v>
      </c>
      <c r="C79" s="11"/>
    </row>
    <row r="80" spans="1:12">
      <c r="B80" s="4" t="s">
        <v>39</v>
      </c>
      <c r="C80" s="11"/>
    </row>
    <row r="81" spans="1:12">
      <c r="B81" s="4" t="s">
        <v>40</v>
      </c>
      <c r="C81" s="11"/>
      <c r="L81" s="6"/>
    </row>
    <row r="82" spans="1:12">
      <c r="B82" s="4" t="s">
        <v>235</v>
      </c>
      <c r="C82" s="11"/>
      <c r="L82" s="6"/>
    </row>
    <row r="83" spans="1:12">
      <c r="B83" s="4"/>
      <c r="C83" s="11"/>
      <c r="L83" s="6"/>
    </row>
    <row r="84" spans="1:12">
      <c r="A84" s="12">
        <v>10</v>
      </c>
      <c r="B84" s="3" t="s">
        <v>41</v>
      </c>
      <c r="C84" s="11">
        <f>IF('T1-1a. Medical'!C84="Yes",1,0)</f>
        <v>0</v>
      </c>
      <c r="D84" s="11">
        <f>IF('T1-1a. Medical'!D84="Yes",1,0)</f>
        <v>0</v>
      </c>
      <c r="E84" s="11">
        <f>IF('T1-1a. Medical'!E84="Yes",1,0)</f>
        <v>0</v>
      </c>
      <c r="F84" s="11">
        <f>IF('T1-1a. Medical'!F84="Yes",1,0)</f>
        <v>0</v>
      </c>
      <c r="G84" s="11">
        <f>IF('T1-1a. Medical'!G84="Yes",1,0)</f>
        <v>1</v>
      </c>
      <c r="H84" s="11">
        <f>IF('T1-1a. Medical'!H84="Yes",1,0)</f>
        <v>0</v>
      </c>
      <c r="I84" s="11">
        <f>IF('T1-1a. Medical'!I84="Yes",1,0)</f>
        <v>0</v>
      </c>
      <c r="J84" s="11">
        <f>IF('T1-1a. Medical'!J84="Yes",1,0)</f>
        <v>0</v>
      </c>
      <c r="K84" s="11">
        <f>IF('T1-1a. Medical'!K84="Yes",1,0)</f>
        <v>0</v>
      </c>
      <c r="L84" s="11">
        <f>IF('T1-1a. Medical'!L84="Yes",1,0)</f>
        <v>0</v>
      </c>
    </row>
    <row r="85" spans="1:12" s="19" customFormat="1">
      <c r="A85" s="12"/>
      <c r="B85" s="4" t="s">
        <v>16</v>
      </c>
      <c r="C85" s="11"/>
      <c r="D85" s="11"/>
      <c r="E85" s="11"/>
      <c r="F85" s="11"/>
      <c r="G85" s="6"/>
    </row>
    <row r="86" spans="1:12" s="19" customFormat="1">
      <c r="A86" s="12"/>
      <c r="B86" s="4" t="s">
        <v>235</v>
      </c>
      <c r="C86" s="11"/>
      <c r="D86" s="11"/>
      <c r="E86" s="11"/>
      <c r="F86" s="11"/>
      <c r="G86" s="6"/>
    </row>
    <row r="87" spans="1:12" s="19" customFormat="1">
      <c r="A87" s="12"/>
      <c r="B87" s="4"/>
      <c r="C87" s="11"/>
      <c r="D87" s="11"/>
      <c r="E87" s="11"/>
      <c r="F87" s="11"/>
      <c r="G87" s="6"/>
    </row>
    <row r="88" spans="1:12" s="19" customFormat="1">
      <c r="A88" s="20"/>
      <c r="B88" s="21"/>
    </row>
    <row r="89" spans="1:12">
      <c r="A89" s="20"/>
      <c r="B89" s="2" t="s">
        <v>42</v>
      </c>
      <c r="C89" s="11"/>
    </row>
    <row r="90" spans="1:12">
      <c r="C90" s="11"/>
    </row>
    <row r="91" spans="1:12" ht="25.5">
      <c r="A91" s="12">
        <v>11</v>
      </c>
      <c r="B91" s="3" t="s">
        <v>43</v>
      </c>
      <c r="C91" s="11">
        <f>IF('T1-1a. Medical'!C91="",0,1)</f>
        <v>1</v>
      </c>
      <c r="D91" s="11">
        <f>IF('T1-1a. Medical'!D91="",0,1)</f>
        <v>1</v>
      </c>
      <c r="E91" s="11">
        <f>IF('T1-1a. Medical'!E91="",0,1)</f>
        <v>1</v>
      </c>
      <c r="F91" s="11">
        <f>IF('T1-1a. Medical'!F91="",0,1)</f>
        <v>0</v>
      </c>
      <c r="G91" s="11">
        <f>IF('T1-1a. Medical'!G91="",0,1)</f>
        <v>1</v>
      </c>
      <c r="H91" s="11">
        <f>IF('T1-1a. Medical'!H91="",0,1)</f>
        <v>1</v>
      </c>
      <c r="I91" s="11">
        <f>IF('T1-1a. Medical'!I91="",0,1)</f>
        <v>1</v>
      </c>
      <c r="J91" s="11">
        <f>IF('T1-1a. Medical'!J91="",0,1)</f>
        <v>0</v>
      </c>
      <c r="K91" s="11">
        <f>IF('T1-1a. Medical'!K91="",0,1)</f>
        <v>1</v>
      </c>
      <c r="L91" s="11">
        <f>IF('T1-1a. Medical'!L91="",0,1)</f>
        <v>1</v>
      </c>
    </row>
    <row r="92" spans="1:12">
      <c r="B92" s="4" t="s">
        <v>44</v>
      </c>
      <c r="C92" s="11"/>
      <c r="G92" s="6"/>
      <c r="K92" s="25"/>
      <c r="L92" s="22"/>
    </row>
    <row r="93" spans="1:12">
      <c r="B93" s="4" t="s">
        <v>45</v>
      </c>
      <c r="C93" s="11"/>
      <c r="G93" s="6"/>
      <c r="K93" s="25"/>
    </row>
    <row r="94" spans="1:12">
      <c r="B94" s="4" t="s">
        <v>46</v>
      </c>
      <c r="C94" s="11"/>
      <c r="G94" s="6"/>
      <c r="K94" s="25"/>
    </row>
    <row r="95" spans="1:12">
      <c r="B95" s="4" t="s">
        <v>47</v>
      </c>
      <c r="C95" s="11"/>
      <c r="G95" s="6"/>
      <c r="K95" s="25"/>
    </row>
    <row r="96" spans="1:12">
      <c r="B96" s="4" t="s">
        <v>48</v>
      </c>
      <c r="C96" s="11"/>
      <c r="G96" s="6"/>
      <c r="K96" s="25"/>
    </row>
    <row r="97" spans="1:12">
      <c r="B97" s="4" t="s">
        <v>49</v>
      </c>
      <c r="C97" s="11"/>
      <c r="G97" s="6"/>
      <c r="K97" s="25"/>
    </row>
    <row r="98" spans="1:12">
      <c r="B98" s="4" t="s">
        <v>50</v>
      </c>
      <c r="C98" s="11"/>
      <c r="K98" s="25"/>
    </row>
    <row r="99" spans="1:12">
      <c r="B99" s="4" t="s">
        <v>235</v>
      </c>
      <c r="C99" s="11"/>
      <c r="F99" s="31"/>
      <c r="G99" s="6"/>
      <c r="K99" s="25"/>
    </row>
    <row r="100" spans="1:12">
      <c r="B100" s="4"/>
      <c r="C100" s="11"/>
      <c r="K100" s="26"/>
    </row>
    <row r="101" spans="1:12" ht="25.5">
      <c r="A101" s="12">
        <v>12</v>
      </c>
      <c r="B101" s="3" t="s">
        <v>51</v>
      </c>
      <c r="C101" s="11">
        <f>IF('T1-1a. Medical'!C101="",0,1)</f>
        <v>0</v>
      </c>
      <c r="D101" s="11">
        <f>IF('T1-1a. Medical'!D101="",0,1)</f>
        <v>0</v>
      </c>
      <c r="E101" s="11">
        <f>IF('T1-1a. Medical'!E101="",0,1)</f>
        <v>0</v>
      </c>
      <c r="F101" s="11">
        <f>IF('T1-1a. Medical'!F101="",0,1)</f>
        <v>0</v>
      </c>
      <c r="G101" s="11">
        <f>IF('T1-1a. Medical'!G101="",0,1)</f>
        <v>1</v>
      </c>
      <c r="H101" s="11">
        <f>IF('T1-1a. Medical'!H101="",0,1)</f>
        <v>1</v>
      </c>
      <c r="I101" s="11">
        <f>IF('T1-1a. Medical'!I101="",0,1)</f>
        <v>0</v>
      </c>
      <c r="J101" s="11">
        <f>IF('T1-1a. Medical'!J101="",0,1)</f>
        <v>0</v>
      </c>
      <c r="K101" s="11">
        <f>IF('T1-1a. Medical'!K101="",0,1)</f>
        <v>0</v>
      </c>
      <c r="L101" s="11">
        <f>IF('T1-1a. Medical'!L101="",0,1)</f>
        <v>0</v>
      </c>
    </row>
    <row r="102" spans="1:12">
      <c r="B102" s="4" t="s">
        <v>52</v>
      </c>
      <c r="C102" s="11"/>
    </row>
    <row r="103" spans="1:12">
      <c r="B103" s="4" t="s">
        <v>53</v>
      </c>
      <c r="C103" s="11"/>
    </row>
    <row r="104" spans="1:12">
      <c r="B104" s="4" t="s">
        <v>54</v>
      </c>
      <c r="C104" s="11"/>
    </row>
    <row r="105" spans="1:12">
      <c r="B105" s="4" t="s">
        <v>235</v>
      </c>
      <c r="C105" s="11"/>
      <c r="F105" s="6"/>
    </row>
    <row r="106" spans="1:12">
      <c r="B106" s="4"/>
      <c r="C106" s="11"/>
    </row>
    <row r="107" spans="1:12" ht="27" customHeight="1">
      <c r="A107" s="12">
        <v>13</v>
      </c>
      <c r="B107" s="3" t="s">
        <v>55</v>
      </c>
      <c r="C107" s="11">
        <f>IF('T1-1a. Medical'!C107="",0,1)</f>
        <v>0</v>
      </c>
      <c r="D107" s="11">
        <f>IF('T1-1a. Medical'!D107="",0,1)</f>
        <v>1</v>
      </c>
      <c r="E107" s="11">
        <f>IF('T1-1a. Medical'!E107="",0,1)</f>
        <v>1</v>
      </c>
      <c r="F107" s="11">
        <f>IF('T1-1a. Medical'!F107="",0,1)</f>
        <v>1</v>
      </c>
      <c r="G107" s="11">
        <f>IF('T1-1a. Medical'!G107="",0,1)</f>
        <v>1</v>
      </c>
      <c r="H107" s="11">
        <f>IF('T1-1a. Medical'!H107="",0,1)</f>
        <v>1</v>
      </c>
      <c r="I107" s="11">
        <f>IF('T1-1a. Medical'!I107="",0,1)</f>
        <v>1</v>
      </c>
      <c r="J107" s="11">
        <f>IF('T1-1a. Medical'!J107="",0,1)</f>
        <v>0</v>
      </c>
      <c r="K107" s="11">
        <f>IF('T1-1a. Medical'!K107="",0,1)</f>
        <v>0</v>
      </c>
      <c r="L107" s="11">
        <f>IF('T1-1a. Medical'!L107="",0,1)</f>
        <v>0</v>
      </c>
    </row>
    <row r="108" spans="1:12">
      <c r="B108" s="4" t="s">
        <v>44</v>
      </c>
      <c r="C108" s="11"/>
    </row>
    <row r="109" spans="1:12">
      <c r="B109" s="4" t="s">
        <v>45</v>
      </c>
      <c r="C109" s="11"/>
    </row>
    <row r="110" spans="1:12">
      <c r="B110" s="4" t="s">
        <v>46</v>
      </c>
      <c r="C110" s="11"/>
    </row>
    <row r="111" spans="1:12">
      <c r="B111" s="4" t="s">
        <v>47</v>
      </c>
      <c r="C111" s="11"/>
    </row>
    <row r="112" spans="1:12">
      <c r="B112" s="4" t="s">
        <v>48</v>
      </c>
      <c r="C112" s="11"/>
    </row>
    <row r="113" spans="1:12">
      <c r="B113" s="4" t="s">
        <v>49</v>
      </c>
      <c r="C113" s="11"/>
    </row>
    <row r="114" spans="1:12">
      <c r="B114" s="4" t="s">
        <v>50</v>
      </c>
      <c r="C114" s="11"/>
    </row>
    <row r="115" spans="1:12">
      <c r="B115" s="4" t="s">
        <v>235</v>
      </c>
      <c r="C115" s="11"/>
      <c r="F115" s="6"/>
    </row>
    <row r="116" spans="1:12">
      <c r="B116" s="4"/>
      <c r="C116" s="11"/>
    </row>
    <row r="117" spans="1:12">
      <c r="A117" s="12">
        <v>14</v>
      </c>
      <c r="B117" s="3" t="s">
        <v>56</v>
      </c>
      <c r="C117" s="11">
        <f>IF('T1-1a. Medical'!C117="",0,1)</f>
        <v>0</v>
      </c>
      <c r="D117" s="11">
        <f>IF('T1-1a. Medical'!D117="",0,1)</f>
        <v>1</v>
      </c>
      <c r="E117" s="11">
        <f>IF('T1-1a. Medical'!E117="",0,1)</f>
        <v>1</v>
      </c>
      <c r="F117" s="11">
        <f>IF('T1-1a. Medical'!F117="",0,1)</f>
        <v>1</v>
      </c>
      <c r="G117" s="11">
        <f>IF('T1-1a. Medical'!G117="",0,1)</f>
        <v>1</v>
      </c>
      <c r="H117" s="11">
        <f>IF('T1-1a. Medical'!H117="",0,1)</f>
        <v>1</v>
      </c>
      <c r="I117" s="11">
        <f>IF('T1-1a. Medical'!I117="",0,1)</f>
        <v>1</v>
      </c>
      <c r="J117" s="11">
        <f>IF('T1-1a. Medical'!J117="",0,1)</f>
        <v>0</v>
      </c>
      <c r="K117" s="11">
        <f>IF('T1-1a. Medical'!K117="",0,1)</f>
        <v>0</v>
      </c>
      <c r="L117" s="11">
        <f>IF('T1-1a. Medical'!L117="",0,1)</f>
        <v>1</v>
      </c>
    </row>
    <row r="118" spans="1:12">
      <c r="B118" s="4" t="s">
        <v>44</v>
      </c>
      <c r="C118" s="11"/>
    </row>
    <row r="119" spans="1:12">
      <c r="B119" s="4" t="s">
        <v>45</v>
      </c>
      <c r="C119" s="11"/>
    </row>
    <row r="120" spans="1:12">
      <c r="B120" s="4" t="s">
        <v>46</v>
      </c>
      <c r="C120" s="11"/>
    </row>
    <row r="121" spans="1:12">
      <c r="B121" s="4" t="s">
        <v>235</v>
      </c>
      <c r="C121" s="11"/>
      <c r="F121" s="6"/>
    </row>
    <row r="122" spans="1:12">
      <c r="B122" s="4"/>
      <c r="C122" s="11"/>
    </row>
    <row r="123" spans="1:12">
      <c r="A123" s="12">
        <v>15</v>
      </c>
      <c r="B123" s="3" t="s">
        <v>57</v>
      </c>
      <c r="C123" s="11">
        <f>IF('T1-1a. Medical'!C123="",0,1)</f>
        <v>0</v>
      </c>
      <c r="D123" s="11">
        <f>IF('T1-1a. Medical'!D123="",0,1)</f>
        <v>1</v>
      </c>
      <c r="E123" s="11">
        <f>IF('T1-1a. Medical'!E123="",0,1)</f>
        <v>1</v>
      </c>
      <c r="F123" s="11">
        <f>IF('T1-1a. Medical'!F123="",0,1)</f>
        <v>1</v>
      </c>
      <c r="G123" s="11">
        <f>IF('T1-1a. Medical'!G123="",0,1)</f>
        <v>1</v>
      </c>
      <c r="H123" s="11">
        <f>IF('T1-1a. Medical'!H123="",0,1)</f>
        <v>1</v>
      </c>
      <c r="I123" s="11">
        <f>IF('T1-1a. Medical'!I123="",0,1)</f>
        <v>0</v>
      </c>
      <c r="J123" s="11">
        <f>IF('T1-1a. Medical'!J123="",0,1)</f>
        <v>0</v>
      </c>
      <c r="K123" s="11">
        <f>IF('T1-1a. Medical'!K123="",0,1)</f>
        <v>0</v>
      </c>
      <c r="L123" s="11">
        <f>IF('T1-1a. Medical'!L123="",0,1)</f>
        <v>1</v>
      </c>
    </row>
    <row r="124" spans="1:12">
      <c r="B124" s="4" t="s">
        <v>44</v>
      </c>
      <c r="C124" s="11"/>
    </row>
    <row r="125" spans="1:12">
      <c r="B125" s="4" t="s">
        <v>45</v>
      </c>
      <c r="C125" s="11"/>
    </row>
    <row r="126" spans="1:12">
      <c r="B126" s="4" t="s">
        <v>46</v>
      </c>
      <c r="C126" s="11"/>
    </row>
    <row r="127" spans="1:12">
      <c r="B127" s="4" t="s">
        <v>235</v>
      </c>
      <c r="C127" s="11"/>
      <c r="F127" s="6"/>
    </row>
    <row r="128" spans="1:12">
      <c r="B128" s="4"/>
      <c r="C128" s="11"/>
    </row>
    <row r="129" spans="1:12">
      <c r="C129" s="11"/>
    </row>
    <row r="130" spans="1:12">
      <c r="B130" s="2" t="s">
        <v>58</v>
      </c>
      <c r="C130" s="11"/>
    </row>
    <row r="131" spans="1:12">
      <c r="C131" s="11"/>
    </row>
    <row r="132" spans="1:12" ht="25.5">
      <c r="A132" s="12">
        <v>16</v>
      </c>
      <c r="B132" s="3" t="s">
        <v>59</v>
      </c>
      <c r="C132" s="11"/>
    </row>
    <row r="133" spans="1:12">
      <c r="B133" s="4" t="s">
        <v>60</v>
      </c>
      <c r="C133" s="11">
        <f>IF('T1-1a. Medical'!C133="Yes",1,0)</f>
        <v>0</v>
      </c>
      <c r="D133" s="11">
        <f>IF('T1-1a. Medical'!D133="Yes",1,0)</f>
        <v>0</v>
      </c>
      <c r="E133" s="11">
        <f>IF('T1-1a. Medical'!E133="Yes",1,0)</f>
        <v>0</v>
      </c>
      <c r="F133" s="11">
        <f>IF('T1-1a. Medical'!F133="Yes",1,0)</f>
        <v>0</v>
      </c>
      <c r="G133" s="11">
        <f>IF('T1-1a. Medical'!G133="Yes",1,0)</f>
        <v>0</v>
      </c>
      <c r="H133" s="11">
        <f>IF('T1-1a. Medical'!H133="Yes",1,0)</f>
        <v>0</v>
      </c>
      <c r="I133" s="11">
        <f>IF('T1-1a. Medical'!I133="Yes",1,0)</f>
        <v>0</v>
      </c>
      <c r="J133" s="11">
        <f>IF('T1-1a. Medical'!J133="Yes",1,0)</f>
        <v>0</v>
      </c>
      <c r="K133" s="11">
        <f>IF('T1-1a. Medical'!K133="Yes",1,0)</f>
        <v>0</v>
      </c>
      <c r="L133" s="11">
        <f>IF('T1-1a. Medical'!L133="Yes",1,0)</f>
        <v>0</v>
      </c>
    </row>
    <row r="134" spans="1:12">
      <c r="B134" s="4" t="s">
        <v>61</v>
      </c>
      <c r="C134" s="11">
        <f>IF('T1-1a. Medical'!C134="Yes",1/3,0)</f>
        <v>0.33333333333333331</v>
      </c>
      <c r="D134" s="11">
        <f>IF('T1-1a. Medical'!D134="Yes",1/3,0)</f>
        <v>0</v>
      </c>
      <c r="E134" s="11">
        <f>IF('T1-1a. Medical'!E134="Yes",1/3,0)</f>
        <v>0</v>
      </c>
      <c r="F134" s="11">
        <f>IF('T1-1a. Medical'!F134="Yes",1/3,0)</f>
        <v>0</v>
      </c>
      <c r="G134" s="11">
        <f>IF('T1-1a. Medical'!G134="Yes",1/3,0)</f>
        <v>0.33333333333333331</v>
      </c>
      <c r="H134" s="11">
        <f>IF('T1-1a. Medical'!H134="Yes",1/3,0)</f>
        <v>0</v>
      </c>
      <c r="I134" s="11">
        <f>IF('T1-1a. Medical'!I134="Yes",1/3,0)</f>
        <v>0</v>
      </c>
      <c r="J134" s="11">
        <f>IF('T1-1a. Medical'!J134="Yes",1/3,0)</f>
        <v>0</v>
      </c>
      <c r="K134" s="11">
        <f>IF('T1-1a. Medical'!K134="Yes",1/3,0)</f>
        <v>0</v>
      </c>
      <c r="L134" s="11">
        <f>IF('T1-1a. Medical'!L134="Yes",1/3,0)</f>
        <v>0</v>
      </c>
    </row>
    <row r="135" spans="1:12">
      <c r="B135" s="4" t="s">
        <v>62</v>
      </c>
      <c r="C135" s="11">
        <f>IF('T1-1a. Medical'!C135="Yes",1/3,0)</f>
        <v>0.33333333333333331</v>
      </c>
      <c r="D135" s="11">
        <f>IF('T1-1a. Medical'!D135="Yes",1/3,0)</f>
        <v>0</v>
      </c>
      <c r="E135" s="11">
        <f>IF('T1-1a. Medical'!E135="Yes",1/3,0)</f>
        <v>0</v>
      </c>
      <c r="F135" s="11">
        <f>IF('T1-1a. Medical'!F135="Yes",1/3,0)</f>
        <v>0</v>
      </c>
      <c r="G135" s="11">
        <f>IF('T1-1a. Medical'!G135="Yes",1/3,0)</f>
        <v>0</v>
      </c>
      <c r="H135" s="11">
        <f>IF('T1-1a. Medical'!H135="Yes",1/3,0)</f>
        <v>0.33333333333333331</v>
      </c>
      <c r="I135" s="11">
        <f>IF('T1-1a. Medical'!I135="Yes",1/3,0)</f>
        <v>0</v>
      </c>
      <c r="J135" s="11">
        <f>IF('T1-1a. Medical'!J135="Yes",1/3,0)</f>
        <v>0</v>
      </c>
      <c r="K135" s="11">
        <f>IF('T1-1a. Medical'!K135="Yes",1/3,0)</f>
        <v>0</v>
      </c>
      <c r="L135" s="11">
        <f>IF('T1-1a. Medical'!L135="Yes",1/3,0)</f>
        <v>0</v>
      </c>
    </row>
    <row r="136" spans="1:12">
      <c r="B136" s="4" t="s">
        <v>63</v>
      </c>
      <c r="C136" s="11">
        <f>IF('T1-1a. Medical'!C136="Yes",1/3,0)</f>
        <v>0</v>
      </c>
      <c r="D136" s="11">
        <f>IF('T1-1a. Medical'!D136="Yes",1/3,0)</f>
        <v>0</v>
      </c>
      <c r="E136" s="11">
        <f>IF('T1-1a. Medical'!E136="Yes",1/3,0)</f>
        <v>0</v>
      </c>
      <c r="F136" s="11">
        <f>IF('T1-1a. Medical'!F136="Yes",1/3,0)</f>
        <v>0</v>
      </c>
      <c r="G136" s="11">
        <f>IF('T1-1a. Medical'!G136="Yes",1/3,0)</f>
        <v>0</v>
      </c>
      <c r="H136" s="11">
        <f>IF('T1-1a. Medical'!H136="Yes",1/3,0)</f>
        <v>0.33333333333333331</v>
      </c>
      <c r="I136" s="11">
        <f>IF('T1-1a. Medical'!I136="Yes",1/3,0)</f>
        <v>0</v>
      </c>
      <c r="J136" s="11">
        <f>IF('T1-1a. Medical'!J136="Yes",1/3,0)</f>
        <v>0</v>
      </c>
      <c r="K136" s="11">
        <f>IF('T1-1a. Medical'!K136="Yes",1/3,0)</f>
        <v>0</v>
      </c>
      <c r="L136" s="11">
        <f>IF('T1-1a. Medical'!L136="Yes",1/3,0)</f>
        <v>0</v>
      </c>
    </row>
    <row r="137" spans="1:12">
      <c r="B137" s="4" t="s">
        <v>64</v>
      </c>
      <c r="C137" s="11"/>
    </row>
    <row r="138" spans="1:12">
      <c r="B138" s="4" t="s">
        <v>235</v>
      </c>
      <c r="C138" s="11"/>
      <c r="F138" s="6"/>
    </row>
    <row r="139" spans="1:12">
      <c r="B139" s="4"/>
      <c r="C139" s="11"/>
    </row>
    <row r="140" spans="1:12">
      <c r="C140" s="11"/>
    </row>
    <row r="141" spans="1:12">
      <c r="B141" s="2" t="s">
        <v>65</v>
      </c>
      <c r="C141" s="11"/>
    </row>
    <row r="142" spans="1:12">
      <c r="C142" s="11"/>
    </row>
    <row r="143" spans="1:12">
      <c r="A143" s="12" t="s">
        <v>68</v>
      </c>
      <c r="B143" s="3" t="s">
        <v>66</v>
      </c>
      <c r="C143" s="11"/>
      <c r="G143" s="6"/>
      <c r="H143" s="6"/>
      <c r="I143" s="6"/>
    </row>
    <row r="144" spans="1:12">
      <c r="B144" s="4" t="s">
        <v>60</v>
      </c>
      <c r="C144" s="11">
        <f>IF('T1-1a. Medical'!C144="Yes",1,0)</f>
        <v>0</v>
      </c>
      <c r="D144" s="11">
        <f>IF('T1-1a. Medical'!D144="Yes",1,0)</f>
        <v>0</v>
      </c>
      <c r="E144" s="11">
        <f>IF('T1-1a. Medical'!E144="Yes",1,0)</f>
        <v>0</v>
      </c>
      <c r="F144" s="11">
        <f>IF('T1-1a. Medical'!F144="Yes",1,0)</f>
        <v>0</v>
      </c>
      <c r="G144" s="11">
        <f>IF('T1-1a. Medical'!G144="Yes",1,0)</f>
        <v>0</v>
      </c>
      <c r="H144" s="11">
        <f>IF('T1-1a. Medical'!H144="Yes",1,0)</f>
        <v>0</v>
      </c>
      <c r="I144" s="11">
        <f>IF('T1-1a. Medical'!I144="Yes",1,0)</f>
        <v>0</v>
      </c>
      <c r="J144" s="11">
        <f>IF('T1-1a. Medical'!J144="Yes",1,0)</f>
        <v>0</v>
      </c>
      <c r="K144" s="11">
        <f>IF('T1-1a. Medical'!K144="Yes",1,0)</f>
        <v>0</v>
      </c>
      <c r="L144" s="11">
        <f>IF('T1-1a. Medical'!L144="Yes",1,0)</f>
        <v>0</v>
      </c>
    </row>
    <row r="145" spans="1:12">
      <c r="B145" s="4" t="s">
        <v>67</v>
      </c>
      <c r="C145" s="11">
        <f>IF('T1-1a. Medical'!C145="Yes",0.5,0)</f>
        <v>0</v>
      </c>
      <c r="D145" s="11">
        <f>IF('T1-1a. Medical'!D145="Yes",0.5,0)</f>
        <v>0</v>
      </c>
      <c r="E145" s="11">
        <f>IF('T1-1a. Medical'!E145="Yes",0.5,0)</f>
        <v>0</v>
      </c>
      <c r="F145" s="11">
        <f>IF('T1-1a. Medical'!F145="Yes",0.5,0)</f>
        <v>0</v>
      </c>
      <c r="G145" s="11">
        <f>IF('T1-1a. Medical'!G145="Yes",0.5,0)</f>
        <v>0</v>
      </c>
      <c r="H145" s="11">
        <f>IF('T1-1a. Medical'!H145="Yes",0.5,0)</f>
        <v>0</v>
      </c>
      <c r="I145" s="11">
        <f>IF('T1-1a. Medical'!I145="Yes",0.5,0)</f>
        <v>0</v>
      </c>
      <c r="J145" s="11">
        <f>IF('T1-1a. Medical'!J145="Yes",0.5,0)</f>
        <v>0</v>
      </c>
      <c r="K145" s="11">
        <f>IF('T1-1a. Medical'!K145="Yes",0.5,0)</f>
        <v>0</v>
      </c>
      <c r="L145" s="11">
        <f>IF('T1-1a. Medical'!L145="Yes",0.5,0)</f>
        <v>0</v>
      </c>
    </row>
    <row r="146" spans="1:12">
      <c r="B146" s="4" t="s">
        <v>71</v>
      </c>
      <c r="C146" s="11">
        <f>IF('T1-1a. Medical'!C146="Yes",0.5,0)</f>
        <v>0</v>
      </c>
      <c r="D146" s="11">
        <f>IF('T1-1a. Medical'!D146="Yes",0.5,0)</f>
        <v>0</v>
      </c>
      <c r="E146" s="11">
        <f>IF('T1-1a. Medical'!E146="Yes",0.5,0)</f>
        <v>0</v>
      </c>
      <c r="F146" s="11">
        <f>IF('T1-1a. Medical'!F146="Yes",0.5,0)</f>
        <v>0</v>
      </c>
      <c r="G146" s="11">
        <f>IF('T1-1a. Medical'!G146="Yes",0.5,0)</f>
        <v>0</v>
      </c>
      <c r="H146" s="11">
        <f>IF('T1-1a. Medical'!H146="Yes",0.5,0)</f>
        <v>0.5</v>
      </c>
      <c r="I146" s="11">
        <f>IF('T1-1a. Medical'!I146="Yes",0.5,0)</f>
        <v>0</v>
      </c>
      <c r="J146" s="11">
        <f>IF('T1-1a. Medical'!J146="Yes",0.5,0)</f>
        <v>0</v>
      </c>
      <c r="K146" s="11">
        <f>IF('T1-1a. Medical'!K146="Yes",0.5,0)</f>
        <v>0</v>
      </c>
      <c r="L146" s="11">
        <f>IF('T1-1a. Medical'!L146="Yes",0.5,0)</f>
        <v>0</v>
      </c>
    </row>
    <row r="147" spans="1:12">
      <c r="B147" s="4" t="s">
        <v>29</v>
      </c>
      <c r="C147" s="11"/>
    </row>
    <row r="148" spans="1:12">
      <c r="B148" s="4" t="s">
        <v>235</v>
      </c>
      <c r="C148" s="11"/>
      <c r="F148" s="6"/>
    </row>
    <row r="149" spans="1:12">
      <c r="B149" s="4"/>
      <c r="C149" s="11"/>
    </row>
    <row r="150" spans="1:12">
      <c r="C150" s="11"/>
    </row>
    <row r="151" spans="1:12">
      <c r="B151" s="2" t="s">
        <v>72</v>
      </c>
      <c r="C151" s="11"/>
    </row>
    <row r="152" spans="1:12">
      <c r="C152" s="11"/>
    </row>
    <row r="153" spans="1:12">
      <c r="A153" s="12">
        <v>18</v>
      </c>
      <c r="B153" s="3" t="s">
        <v>73</v>
      </c>
      <c r="C153" s="11"/>
    </row>
    <row r="154" spans="1:12">
      <c r="B154" s="4" t="s">
        <v>75</v>
      </c>
      <c r="C154" s="11"/>
    </row>
    <row r="155" spans="1:12">
      <c r="B155" s="4" t="s">
        <v>74</v>
      </c>
      <c r="C155" s="11">
        <f>IF('T1-1a. Medical'!C155="","..",(100-'T1-1a. Medical'!C155)/100)</f>
        <v>0</v>
      </c>
      <c r="D155" s="11">
        <f>IF('T1-1a. Medical'!D155="","..",(100-'T1-1a. Medical'!D155)/100)</f>
        <v>0</v>
      </c>
      <c r="E155" s="11">
        <f>IF('T1-1a. Medical'!E155="","..",(100-'T1-1a. Medical'!E155)/100)</f>
        <v>0</v>
      </c>
      <c r="F155" s="11">
        <f>IF('T1-1a. Medical'!F155="","..",(100-'T1-1a. Medical'!F155)/100)</f>
        <v>0</v>
      </c>
      <c r="G155" s="11">
        <f>IF('T1-1a. Medical'!G155="","..",(100-'T1-1a. Medical'!G155)/100)</f>
        <v>0</v>
      </c>
      <c r="H155" s="11">
        <f>IF('T1-1a. Medical'!H155="","..",(100-'T1-1a. Medical'!H155)/100)</f>
        <v>0</v>
      </c>
      <c r="I155" s="11">
        <f>IF('T1-1a. Medical'!I155="","..",(100-'T1-1a. Medical'!I155)/100)</f>
        <v>0</v>
      </c>
      <c r="J155" s="11">
        <f>IF('T1-1a. Medical'!J155="","..",(100-'T1-1a. Medical'!J155)/100)</f>
        <v>0</v>
      </c>
      <c r="K155" s="11">
        <f>IF('T1-1a. Medical'!K155="","..",(100-'T1-1a. Medical'!K155)/100)</f>
        <v>0</v>
      </c>
      <c r="L155" s="11">
        <f>IF('T1-1a. Medical'!L155="","..",(100-'T1-1a. Medical'!L155)/100)</f>
        <v>0</v>
      </c>
    </row>
    <row r="156" spans="1:12">
      <c r="B156" s="4" t="s">
        <v>76</v>
      </c>
      <c r="C156" s="11"/>
    </row>
    <row r="157" spans="1:12">
      <c r="B157" s="4" t="s">
        <v>74</v>
      </c>
      <c r="C157" s="11">
        <f>IF('T1-1a. Medical'!C157="","..",(100-'T1-1a. Medical'!C157)/100)</f>
        <v>0</v>
      </c>
      <c r="D157" s="11">
        <f>IF('T1-1a. Medical'!D157="","..",(100-'T1-1a. Medical'!D157)/100)</f>
        <v>0</v>
      </c>
      <c r="E157" s="11">
        <f>IF('T1-1a. Medical'!E157="","..",(100-'T1-1a. Medical'!E157)/100)</f>
        <v>0</v>
      </c>
      <c r="F157" s="11">
        <f>IF('T1-1a. Medical'!F157="","..",(100-'T1-1a. Medical'!F157)/100)</f>
        <v>0</v>
      </c>
      <c r="G157" s="11">
        <f>IF('T1-1a. Medical'!G157="","..",(100-'T1-1a. Medical'!G157)/100)</f>
        <v>0</v>
      </c>
      <c r="H157" s="11">
        <f>IF('T1-1a. Medical'!H157="","..",(100-'T1-1a. Medical'!H157)/100)</f>
        <v>0</v>
      </c>
      <c r="I157" s="11">
        <f>IF('T1-1a. Medical'!I157="","..",(100-'T1-1a. Medical'!I157)/100)</f>
        <v>0</v>
      </c>
      <c r="J157" s="11">
        <f>IF('T1-1a. Medical'!J157="","..",(100-'T1-1a. Medical'!J157)/100)</f>
        <v>0</v>
      </c>
      <c r="K157" s="11">
        <f>IF('T1-1a. Medical'!K157="","..",(100-'T1-1a. Medical'!K157)/100)</f>
        <v>0</v>
      </c>
      <c r="L157" s="11">
        <f>IF('T1-1a. Medical'!L157="","..",(100-'T1-1a. Medical'!L157)/100)</f>
        <v>0</v>
      </c>
    </row>
    <row r="158" spans="1:12">
      <c r="B158" s="4" t="s">
        <v>235</v>
      </c>
      <c r="C158" s="11"/>
    </row>
    <row r="159" spans="1:12">
      <c r="B159" s="4"/>
      <c r="C159" s="11"/>
    </row>
    <row r="160" spans="1:12">
      <c r="A160" s="12">
        <v>19</v>
      </c>
      <c r="B160" s="3" t="s">
        <v>77</v>
      </c>
      <c r="C160" s="11"/>
    </row>
    <row r="161" spans="1:12">
      <c r="B161" s="4" t="s">
        <v>75</v>
      </c>
      <c r="C161" s="11"/>
    </row>
    <row r="162" spans="1:12" s="19" customFormat="1">
      <c r="A162" s="12"/>
      <c r="B162" s="4" t="s">
        <v>78</v>
      </c>
      <c r="C162" s="11">
        <f>IF('T1-1a. Medical'!C162="","..",IF('T1-1a. Medical'!C162="NA",0.75,(100-'T1-1a. Medical'!C162)/100))</f>
        <v>0.75</v>
      </c>
      <c r="D162" s="11">
        <f>IF('T1-1a. Medical'!D162="","..",IF('T1-1a. Medical'!D162="NA",0.75,(100-'T1-1a. Medical'!D162)/100))</f>
        <v>0</v>
      </c>
      <c r="E162" s="11">
        <f>IF('T1-1a. Medical'!E162="","..",IF('T1-1a. Medical'!E162="NA",0.75,(100-'T1-1a. Medical'!E162)/100))</f>
        <v>0.35</v>
      </c>
      <c r="F162" s="11">
        <f>IF('T1-1a. Medical'!F162="","..",IF('T1-1a. Medical'!F162="NA",0.75,(100-'T1-1a. Medical'!F162)/100))</f>
        <v>0.75</v>
      </c>
      <c r="G162" s="11">
        <f>IF('T1-1a. Medical'!G162="","..",IF('T1-1a. Medical'!G162="NA",0.75,(100-'T1-1a. Medical'!G162)/100))</f>
        <v>0.3</v>
      </c>
      <c r="H162" s="11">
        <f>IF('T1-1a. Medical'!H162="","..",IF('T1-1a. Medical'!H162="NA",0.75,(100-'T1-1a. Medical'!H162)/100))</f>
        <v>1</v>
      </c>
      <c r="I162" s="11">
        <f>IF('T1-1a. Medical'!I162="","..",IF('T1-1a. Medical'!I162="NA",0.75,(100-'T1-1a. Medical'!I162)/100))</f>
        <v>0.75</v>
      </c>
      <c r="J162" s="11">
        <f>IF('T1-1a. Medical'!J162="","..",IF('T1-1a. Medical'!J162="NA",0.75,(100-'T1-1a. Medical'!J162)/100))</f>
        <v>0</v>
      </c>
      <c r="K162" s="11">
        <f>IF('T1-1a. Medical'!K162="","..",IF('T1-1a. Medical'!K162="NA",0.75,(100-'T1-1a. Medical'!K162)/100))</f>
        <v>0.51</v>
      </c>
      <c r="L162" s="11">
        <f>IF('T1-1a. Medical'!L162="","..",IF('T1-1a. Medical'!L162="NA",0.75,(100-'T1-1a. Medical'!L162)/100))</f>
        <v>0</v>
      </c>
    </row>
    <row r="163" spans="1:12">
      <c r="A163" s="20"/>
      <c r="B163" s="4" t="s">
        <v>76</v>
      </c>
      <c r="C163" s="11"/>
    </row>
    <row r="164" spans="1:12" s="19" customFormat="1">
      <c r="A164" s="12"/>
      <c r="B164" s="4" t="s">
        <v>78</v>
      </c>
      <c r="C164" s="11">
        <f>IF('T1-1a. Medical'!C164="","..",IF('T1-1a. Medical'!C164="NA",0.75,(100-'T1-1a. Medical'!C164)/100))</f>
        <v>0.75</v>
      </c>
      <c r="D164" s="11">
        <f>IF('T1-1a. Medical'!D164="","..",IF('T1-1a. Medical'!D164="NA",0.75,(100-'T1-1a. Medical'!D164)/100))</f>
        <v>0</v>
      </c>
      <c r="E164" s="11">
        <f>IF('T1-1a. Medical'!E164="","..",IF('T1-1a. Medical'!E164="NA",0.75,(100-'T1-1a. Medical'!E164)/100))</f>
        <v>0.33</v>
      </c>
      <c r="F164" s="11">
        <f>IF('T1-1a. Medical'!F164="","..",IF('T1-1a. Medical'!F164="NA",0.75,(100-'T1-1a. Medical'!F164)/100))</f>
        <v>0.75</v>
      </c>
      <c r="G164" s="11">
        <f>IF('T1-1a. Medical'!G164="","..",IF('T1-1a. Medical'!G164="NA",0.75,(100-'T1-1a. Medical'!G164)/100))</f>
        <v>0.3</v>
      </c>
      <c r="H164" s="11">
        <f>IF('T1-1a. Medical'!H164="","..",IF('T1-1a. Medical'!H164="NA",0.75,(100-'T1-1a. Medical'!H164)/100))</f>
        <v>1</v>
      </c>
      <c r="I164" s="11">
        <f>IF('T1-1a. Medical'!I164="","..",IF('T1-1a. Medical'!I164="NA",0.75,(100-'T1-1a. Medical'!I164)/100))</f>
        <v>0.75</v>
      </c>
      <c r="J164" s="11">
        <f>IF('T1-1a. Medical'!J164="","..",IF('T1-1a. Medical'!J164="NA",0.75,(100-'T1-1a. Medical'!J164)/100))</f>
        <v>0</v>
      </c>
      <c r="K164" s="11">
        <f>IF('T1-1a. Medical'!K164="","..",IF('T1-1a. Medical'!K164="NA",0.75,(100-'T1-1a. Medical'!K164)/100))</f>
        <v>0.51</v>
      </c>
      <c r="L164" s="11">
        <f>IF('T1-1a. Medical'!L164="","..",IF('T1-1a. Medical'!L164="NA",0.75,(100-'T1-1a. Medical'!L164)/100))</f>
        <v>0</v>
      </c>
    </row>
    <row r="165" spans="1:12" s="19" customFormat="1">
      <c r="A165" s="12"/>
      <c r="B165" s="4" t="s">
        <v>235</v>
      </c>
      <c r="C165" s="11"/>
      <c r="D165" s="11"/>
      <c r="E165" s="11"/>
      <c r="F165" s="11"/>
      <c r="G165" s="6"/>
    </row>
    <row r="166" spans="1:12" s="19" customFormat="1">
      <c r="A166" s="12"/>
      <c r="B166" s="4"/>
      <c r="C166" s="11"/>
      <c r="D166" s="11"/>
      <c r="E166" s="11"/>
      <c r="F166" s="11"/>
      <c r="G166" s="6"/>
    </row>
    <row r="167" spans="1:12">
      <c r="A167" s="20">
        <v>20</v>
      </c>
      <c r="B167" s="3" t="s">
        <v>195</v>
      </c>
      <c r="C167" s="11"/>
    </row>
    <row r="168" spans="1:12">
      <c r="B168" s="4" t="s">
        <v>75</v>
      </c>
      <c r="C168" s="11"/>
    </row>
    <row r="169" spans="1:12">
      <c r="B169" s="4" t="s">
        <v>79</v>
      </c>
      <c r="C169" s="11">
        <f>IF('T1-1a. Medical'!C169="","..",IF('T1-1a. Medical'!C169="&lt;100",0.01,(100-'T1-1a. Medical'!C169)/100))</f>
        <v>0</v>
      </c>
      <c r="D169" s="11">
        <f>IF('T1-1a. Medical'!D169="","..",IF('T1-1a. Medical'!D169="&lt;100",0.01,(100-'T1-1a. Medical'!D169)/100))</f>
        <v>0.01</v>
      </c>
      <c r="E169" s="11">
        <f>IF('T1-1a. Medical'!E169="","..",IF('T1-1a. Medical'!E169="&lt;100",0.01,(100-'T1-1a. Medical'!E169)/100))</f>
        <v>0</v>
      </c>
      <c r="F169" s="11">
        <f>IF('T1-1a. Medical'!F169="","..",IF('T1-1a. Medical'!F169="&lt;100",0.01,(100-'T1-1a. Medical'!F169)/100))</f>
        <v>0.01</v>
      </c>
      <c r="G169" s="11">
        <f>IF('T1-1a. Medical'!G169="","..",IF('T1-1a. Medical'!G169="&lt;100",0.01,(100-'T1-1a. Medical'!G169)/100))</f>
        <v>0.01</v>
      </c>
      <c r="H169" s="11">
        <f>IF('T1-1a. Medical'!H169="","..",IF('T1-1a. Medical'!H169="&lt;100",0.01,(100-'T1-1a. Medical'!H169)/100))</f>
        <v>0</v>
      </c>
      <c r="I169" s="11">
        <f>IF('T1-1a. Medical'!I169="","..",IF('T1-1a. Medical'!I169="&lt;100",0.01,(100-'T1-1a. Medical'!I169)/100))</f>
        <v>0</v>
      </c>
      <c r="J169" s="11">
        <f>IF('T1-1a. Medical'!J169="","..",IF('T1-1a. Medical'!J169="&lt;100",0.01,(100-'T1-1a. Medical'!J169)/100))</f>
        <v>0</v>
      </c>
      <c r="K169" s="11">
        <f>IF('T1-1a. Medical'!K169="","..",IF('T1-1a. Medical'!K169="&lt;100",0.01,(100-'T1-1a. Medical'!K169)/100))</f>
        <v>0</v>
      </c>
      <c r="L169" s="11">
        <f>IF('T1-1a. Medical'!L169="","..",IF('T1-1a. Medical'!L169="&lt;100",0.01,(100-'T1-1a. Medical'!L169)/100))</f>
        <v>0</v>
      </c>
    </row>
    <row r="170" spans="1:12">
      <c r="B170" s="4" t="s">
        <v>76</v>
      </c>
      <c r="C170" s="11"/>
    </row>
    <row r="171" spans="1:12">
      <c r="B171" s="4" t="s">
        <v>79</v>
      </c>
      <c r="C171" s="11">
        <f>IF('T1-1a. Medical'!C171="","..",IF('T1-1a. Medical'!C171="&lt;100",0.01,(100-'T1-1a. Medical'!C171)/100))</f>
        <v>0</v>
      </c>
      <c r="D171" s="11">
        <f>IF('T1-1a. Medical'!D171="","..",IF('T1-1a. Medical'!D171="&lt;100",0.01,(100-'T1-1a. Medical'!D171)/100))</f>
        <v>0.01</v>
      </c>
      <c r="E171" s="11">
        <f>IF('T1-1a. Medical'!E171="","..",IF('T1-1a. Medical'!E171="&lt;100",0.01,(100-'T1-1a. Medical'!E171)/100))</f>
        <v>0</v>
      </c>
      <c r="F171" s="11">
        <f>IF('T1-1a. Medical'!F171="","..",IF('T1-1a. Medical'!F171="&lt;100",0.01,(100-'T1-1a. Medical'!F171)/100))</f>
        <v>0.01</v>
      </c>
      <c r="G171" s="11">
        <f>IF('T1-1a. Medical'!G171="","..",IF('T1-1a. Medical'!G171="&lt;100",0.01,(100-'T1-1a. Medical'!G171)/100))</f>
        <v>0.01</v>
      </c>
      <c r="H171" s="11">
        <f>IF('T1-1a. Medical'!H171="","..",IF('T1-1a. Medical'!H171="&lt;100",0.01,(100-'T1-1a. Medical'!H171)/100))</f>
        <v>0</v>
      </c>
      <c r="I171" s="11">
        <f>IF('T1-1a. Medical'!I171="","..",IF('T1-1a. Medical'!I171="&lt;100",0.01,(100-'T1-1a. Medical'!I171)/100))</f>
        <v>0</v>
      </c>
      <c r="J171" s="11">
        <f>IF('T1-1a. Medical'!J171="","..",IF('T1-1a. Medical'!J171="&lt;100",0.01,(100-'T1-1a. Medical'!J171)/100))</f>
        <v>0</v>
      </c>
      <c r="K171" s="11">
        <f>IF('T1-1a. Medical'!K171="","..",IF('T1-1a. Medical'!K171="&lt;100",0.01,(100-'T1-1a. Medical'!K171)/100))</f>
        <v>0</v>
      </c>
      <c r="L171" s="11">
        <f>IF('T1-1a. Medical'!L171="","..",IF('T1-1a. Medical'!L171="&lt;100",0.01,(100-'T1-1a. Medical'!L171)/100))</f>
        <v>0</v>
      </c>
    </row>
    <row r="172" spans="1:12">
      <c r="B172" s="4" t="s">
        <v>235</v>
      </c>
      <c r="C172" s="11"/>
    </row>
    <row r="173" spans="1:12">
      <c r="B173" s="4"/>
      <c r="C173" s="11"/>
    </row>
    <row r="174" spans="1:12">
      <c r="B174" s="4"/>
      <c r="C174" s="11"/>
    </row>
    <row r="175" spans="1:12">
      <c r="B175" s="2" t="s">
        <v>80</v>
      </c>
      <c r="C175" s="11"/>
    </row>
    <row r="176" spans="1:12">
      <c r="B176" s="4"/>
      <c r="C176" s="11"/>
    </row>
    <row r="177" spans="1:3">
      <c r="A177" s="12">
        <v>21</v>
      </c>
      <c r="B177" s="3" t="s">
        <v>81</v>
      </c>
      <c r="C177" s="11"/>
    </row>
    <row r="178" spans="1:3">
      <c r="B178" s="4" t="s">
        <v>82</v>
      </c>
      <c r="C178" s="11"/>
    </row>
    <row r="179" spans="1:3">
      <c r="B179" s="4" t="s">
        <v>83</v>
      </c>
      <c r="C179" s="11"/>
    </row>
    <row r="180" spans="1:3">
      <c r="B180" s="4" t="s">
        <v>84</v>
      </c>
      <c r="C180" s="11"/>
    </row>
    <row r="181" spans="1:3">
      <c r="B181" s="4" t="s">
        <v>10</v>
      </c>
      <c r="C181" s="11"/>
    </row>
    <row r="182" spans="1:3">
      <c r="B182" s="4" t="s">
        <v>235</v>
      </c>
      <c r="C182" s="11"/>
    </row>
    <row r="183" spans="1:3">
      <c r="B183" s="4"/>
      <c r="C183" s="11"/>
    </row>
    <row r="184" spans="1:3">
      <c r="A184" s="12">
        <v>22</v>
      </c>
      <c r="B184" s="3" t="s">
        <v>85</v>
      </c>
      <c r="C184" s="11"/>
    </row>
    <row r="185" spans="1:3">
      <c r="B185" s="4" t="s">
        <v>95</v>
      </c>
      <c r="C185" s="11"/>
    </row>
    <row r="186" spans="1:3">
      <c r="B186" s="4" t="s">
        <v>96</v>
      </c>
      <c r="C186" s="11"/>
    </row>
    <row r="187" spans="1:3">
      <c r="B187" s="4" t="s">
        <v>97</v>
      </c>
      <c r="C187" s="11"/>
    </row>
    <row r="188" spans="1:3">
      <c r="B188" s="4" t="s">
        <v>98</v>
      </c>
      <c r="C188" s="11"/>
    </row>
    <row r="189" spans="1:3">
      <c r="B189" s="4" t="s">
        <v>99</v>
      </c>
      <c r="C189" s="11"/>
    </row>
    <row r="190" spans="1:3">
      <c r="B190" s="4" t="s">
        <v>235</v>
      </c>
      <c r="C190" s="11"/>
    </row>
    <row r="191" spans="1:3">
      <c r="B191" s="4"/>
      <c r="C191" s="11"/>
    </row>
    <row r="192" spans="1:3" ht="25.5">
      <c r="A192" s="12">
        <v>23</v>
      </c>
      <c r="B192" s="3" t="s">
        <v>100</v>
      </c>
      <c r="C192" s="11"/>
    </row>
    <row r="193" spans="1:12">
      <c r="B193" s="4" t="s">
        <v>101</v>
      </c>
      <c r="C193" s="11"/>
    </row>
    <row r="194" spans="1:12">
      <c r="B194" s="4" t="s">
        <v>235</v>
      </c>
      <c r="C194" s="11"/>
    </row>
    <row r="195" spans="1:12">
      <c r="B195" s="4"/>
      <c r="C195" s="11"/>
    </row>
    <row r="196" spans="1:12">
      <c r="A196" s="12">
        <v>24</v>
      </c>
      <c r="B196" s="3" t="s">
        <v>102</v>
      </c>
      <c r="C196" s="11"/>
    </row>
    <row r="197" spans="1:12">
      <c r="B197" s="4" t="s">
        <v>103</v>
      </c>
      <c r="C197" s="11">
        <f>IF('T1-1a. Medical'!C197="Yes",1,IF('T1-1a. Medical'!C198="Yes",0.75,IF('T1-1a. Medical'!C199="Yes",0.5,IF('T1-1a. Medical'!C200="yes",0.5,0))))</f>
        <v>0.5</v>
      </c>
      <c r="D197" s="11">
        <f>IF('T1-1a. Medical'!D197="Yes",1,IF('T1-1a. Medical'!D198="Yes",0.75,IF('T1-1a. Medical'!D199="Yes",0.5,IF('T1-1a. Medical'!D200="yes",0.5,0))))</f>
        <v>0</v>
      </c>
      <c r="E197" s="11">
        <f>IF('T1-1a. Medical'!E197="Yes",1,IF('T1-1a. Medical'!E198="Yes",0.75,IF('T1-1a. Medical'!E199="Yes",0.5,IF('T1-1a. Medical'!E200="yes",0.5,0))))</f>
        <v>1</v>
      </c>
      <c r="F197" s="11">
        <f>IF('T1-1a. Medical'!F197="Yes",1,IF('T1-1a. Medical'!F198="Yes",0.75,IF('T1-1a. Medical'!F199="Yes",0.5,IF('T1-1a. Medical'!F200="yes",0.5,0))))</f>
        <v>0.5</v>
      </c>
      <c r="G197" s="11">
        <f>IF('T1-1a. Medical'!G197="Yes",1,IF('T1-1a. Medical'!G198="Yes",0.75,IF('T1-1a. Medical'!G199="Yes",0.5,IF('T1-1a. Medical'!G200="yes",0.5,0))))</f>
        <v>0.5</v>
      </c>
      <c r="H197" s="11">
        <f>IF('T1-1a. Medical'!H197="Yes",1,IF('T1-1a. Medical'!H198="Yes",0.75,IF('T1-1a. Medical'!H199="Yes",0.5,IF('T1-1a. Medical'!H200="yes",0.5,0))))</f>
        <v>0.5</v>
      </c>
      <c r="I197" s="11">
        <f>IF('T1-1a. Medical'!I197="Yes",1,IF('T1-1a. Medical'!I198="Yes",0.75,IF('T1-1a. Medical'!I199="Yes",0.5,IF('T1-1a. Medical'!I200="yes",0.5,0))))</f>
        <v>0.5</v>
      </c>
      <c r="J197" s="11">
        <f>IF('T1-1a. Medical'!J197="Yes",1,IF('T1-1a. Medical'!J198="Yes",0.75,IF('T1-1a. Medical'!J199="Yes",0.5,IF('T1-1a. Medical'!J200="yes",0.5,0))))</f>
        <v>0.5</v>
      </c>
      <c r="K197" s="11">
        <f>IF('T1-1a. Medical'!K197="Yes",1,IF('T1-1a. Medical'!K198="Yes",0.75,IF('T1-1a. Medical'!K199="Yes",0.5,IF('T1-1a. Medical'!K200="yes",0.5,0))))</f>
        <v>0.75</v>
      </c>
      <c r="L197" s="11">
        <f>IF('T1-1a. Medical'!L197="Yes",1,IF('T1-1a. Medical'!L198="Yes",0.75,IF('T1-1a. Medical'!L199="Yes",0.5,IF('T1-1a. Medical'!L200="yes",0.5,0))))</f>
        <v>0</v>
      </c>
    </row>
    <row r="198" spans="1:12">
      <c r="B198" s="4" t="s">
        <v>104</v>
      </c>
      <c r="C198" s="11"/>
    </row>
    <row r="199" spans="1:12">
      <c r="B199" s="4" t="s">
        <v>105</v>
      </c>
      <c r="C199" s="11"/>
    </row>
    <row r="200" spans="1:12">
      <c r="B200" s="4" t="s">
        <v>106</v>
      </c>
      <c r="C200" s="11"/>
    </row>
    <row r="201" spans="1:12">
      <c r="B201" s="4" t="s">
        <v>107</v>
      </c>
      <c r="C201" s="11"/>
    </row>
    <row r="202" spans="1:12">
      <c r="B202" s="4" t="s">
        <v>99</v>
      </c>
      <c r="C202" s="11"/>
    </row>
    <row r="203" spans="1:12">
      <c r="B203" s="4" t="s">
        <v>235</v>
      </c>
      <c r="C203" s="11"/>
      <c r="E203" s="6"/>
    </row>
    <row r="204" spans="1:12">
      <c r="B204" s="4"/>
      <c r="C204" s="11"/>
    </row>
    <row r="205" spans="1:12" ht="38.25">
      <c r="A205" s="12">
        <v>25</v>
      </c>
      <c r="B205" s="3" t="s">
        <v>108</v>
      </c>
      <c r="C205" s="11">
        <f>IF('T1-1a. Medical'!C205="Yes",1,0)</f>
        <v>0</v>
      </c>
      <c r="D205" s="11">
        <f>IF('T1-1a. Medical'!D205="Yes",1,0)</f>
        <v>0</v>
      </c>
      <c r="E205" s="11">
        <f>IF('T1-1a. Medical'!E205="Yes",1,0)</f>
        <v>1</v>
      </c>
      <c r="F205" s="11">
        <f>IF('T1-1a. Medical'!F205="Yes",1,0)</f>
        <v>0</v>
      </c>
      <c r="G205" s="11">
        <f>IF('T1-1a. Medical'!G205="Yes",1,0)</f>
        <v>0</v>
      </c>
      <c r="H205" s="11">
        <f>IF('T1-1a. Medical'!H205="Yes",1,0)</f>
        <v>1</v>
      </c>
      <c r="I205" s="11">
        <f>IF('T1-1a. Medical'!I205="Yes",1,0)</f>
        <v>0</v>
      </c>
      <c r="J205" s="11">
        <f>IF('T1-1a. Medical'!J205="Yes",1,0)</f>
        <v>0</v>
      </c>
      <c r="K205" s="11">
        <f>IF('T1-1a. Medical'!K205="Yes",1,0)</f>
        <v>1</v>
      </c>
      <c r="L205" s="11">
        <f>IF('T1-1a. Medical'!L205="Yes",1,0)</f>
        <v>1</v>
      </c>
    </row>
    <row r="206" spans="1:12">
      <c r="B206" s="4" t="s">
        <v>101</v>
      </c>
      <c r="C206" s="11"/>
      <c r="L206" s="6"/>
    </row>
    <row r="207" spans="1:12">
      <c r="B207" s="4" t="s">
        <v>235</v>
      </c>
      <c r="C207" s="11"/>
      <c r="L207" s="6"/>
    </row>
    <row r="208" spans="1:12">
      <c r="B208" s="4"/>
      <c r="C208" s="11"/>
      <c r="L208" s="6"/>
    </row>
    <row r="209" spans="1:3" ht="25.5">
      <c r="A209" s="12">
        <v>26</v>
      </c>
      <c r="B209" s="3" t="s">
        <v>109</v>
      </c>
      <c r="C209" s="11"/>
    </row>
    <row r="210" spans="1:3">
      <c r="B210" s="4" t="s">
        <v>110</v>
      </c>
      <c r="C210" s="11"/>
    </row>
    <row r="211" spans="1:3">
      <c r="B211" s="4" t="s">
        <v>111</v>
      </c>
      <c r="C211" s="11"/>
    </row>
    <row r="212" spans="1:3">
      <c r="B212" s="4" t="s">
        <v>112</v>
      </c>
      <c r="C212" s="11"/>
    </row>
    <row r="213" spans="1:3">
      <c r="B213" s="4" t="s">
        <v>34</v>
      </c>
      <c r="C213" s="11"/>
    </row>
    <row r="214" spans="1:3">
      <c r="B214" s="4" t="s">
        <v>235</v>
      </c>
      <c r="C214" s="11"/>
    </row>
    <row r="215" spans="1:3">
      <c r="B215" s="4"/>
      <c r="C215" s="11"/>
    </row>
    <row r="216" spans="1:3" ht="25.5">
      <c r="A216" s="12">
        <v>27</v>
      </c>
      <c r="B216" s="3" t="s">
        <v>113</v>
      </c>
      <c r="C216" s="11"/>
    </row>
    <row r="217" spans="1:3">
      <c r="B217" s="4" t="s">
        <v>114</v>
      </c>
      <c r="C217" s="11"/>
    </row>
    <row r="218" spans="1:3">
      <c r="B218" s="4" t="s">
        <v>115</v>
      </c>
      <c r="C218" s="11"/>
    </row>
    <row r="219" spans="1:3">
      <c r="B219" s="4" t="s">
        <v>235</v>
      </c>
      <c r="C219" s="11"/>
    </row>
    <row r="220" spans="1:3">
      <c r="B220" s="4"/>
      <c r="C220" s="11"/>
    </row>
    <row r="221" spans="1:3" ht="25.5">
      <c r="A221" s="12">
        <v>28</v>
      </c>
      <c r="B221" s="4" t="s">
        <v>116</v>
      </c>
      <c r="C221" s="11"/>
    </row>
    <row r="222" spans="1:3">
      <c r="B222" s="4" t="s">
        <v>114</v>
      </c>
      <c r="C222" s="11"/>
    </row>
    <row r="223" spans="1:3">
      <c r="B223" s="4" t="s">
        <v>117</v>
      </c>
      <c r="C223" s="11"/>
    </row>
    <row r="224" spans="1:3">
      <c r="B224" s="4" t="s">
        <v>235</v>
      </c>
      <c r="C224" s="11"/>
    </row>
    <row r="225" spans="1:12">
      <c r="B225" s="4"/>
      <c r="C225" s="11"/>
    </row>
    <row r="226" spans="1:12">
      <c r="B226" s="4"/>
      <c r="C226" s="11"/>
    </row>
    <row r="227" spans="1:12">
      <c r="B227" s="2" t="s">
        <v>118</v>
      </c>
      <c r="C227" s="11"/>
    </row>
    <row r="228" spans="1:12">
      <c r="B228" s="4"/>
      <c r="C228" s="11"/>
    </row>
    <row r="229" spans="1:12">
      <c r="A229" s="12">
        <v>29</v>
      </c>
      <c r="B229" s="3" t="s">
        <v>120</v>
      </c>
      <c r="C229" s="11">
        <f>IF('T1-1a. Medical'!C229="Yes",1,0)</f>
        <v>1</v>
      </c>
      <c r="D229" s="11">
        <f>IF('T1-1a. Medical'!D229="Yes",1,0)</f>
        <v>1</v>
      </c>
      <c r="E229" s="11">
        <f>IF('T1-1a. Medical'!E229="Yes",1,0)</f>
        <v>1</v>
      </c>
      <c r="F229" s="11">
        <f>IF('T1-1a. Medical'!F229="Yes",1,0)</f>
        <v>0</v>
      </c>
      <c r="G229" s="11">
        <f>IF('T1-1a. Medical'!G229="Yes",1,0)</f>
        <v>1</v>
      </c>
      <c r="H229" s="11">
        <f>IF('T1-1a. Medical'!H229="Yes",1,0)</f>
        <v>1</v>
      </c>
      <c r="I229" s="11">
        <f>IF('T1-1a. Medical'!I229="Yes",1,0)</f>
        <v>1</v>
      </c>
      <c r="J229" s="11">
        <f>IF('T1-1a. Medical'!J229="Yes",1,0)</f>
        <v>0</v>
      </c>
      <c r="K229" s="11">
        <f>IF('T1-1a. Medical'!K229="Yes",1,0)</f>
        <v>0</v>
      </c>
      <c r="L229" s="11">
        <f>IF('T1-1a. Medical'!L229="Yes",1,0)</f>
        <v>0</v>
      </c>
    </row>
    <row r="230" spans="1:12">
      <c r="B230" s="4" t="s">
        <v>119</v>
      </c>
      <c r="C230" s="11"/>
    </row>
    <row r="231" spans="1:12">
      <c r="B231" s="4" t="s">
        <v>235</v>
      </c>
      <c r="C231" s="11"/>
    </row>
    <row r="232" spans="1:12">
      <c r="B232" s="4"/>
      <c r="C232" s="11"/>
    </row>
    <row r="233" spans="1:12">
      <c r="A233" s="12">
        <v>30</v>
      </c>
      <c r="B233" s="3" t="s">
        <v>121</v>
      </c>
      <c r="C233" s="11"/>
    </row>
    <row r="234" spans="1:12">
      <c r="B234" s="4" t="s">
        <v>123</v>
      </c>
      <c r="C234" s="11">
        <f>IF('T1-1a. Medical'!C234="Yes",1,0)</f>
        <v>0</v>
      </c>
      <c r="D234" s="11">
        <f>IF('T1-1a. Medical'!D234="Yes",1,0)</f>
        <v>0</v>
      </c>
      <c r="E234" s="11">
        <f>IF('T1-1a. Medical'!E234="Yes",1,0)</f>
        <v>0</v>
      </c>
      <c r="F234" s="11">
        <f>IF('T1-1a. Medical'!F234="Yes",1,0)</f>
        <v>0</v>
      </c>
      <c r="G234" s="11">
        <f>IF('T1-1a. Medical'!G234="Yes",1,0)</f>
        <v>0</v>
      </c>
      <c r="H234" s="11">
        <f>IF('T1-1a. Medical'!H234="Yes",1,0)</f>
        <v>0</v>
      </c>
      <c r="I234" s="11">
        <f>IF('T1-1a. Medical'!I234="Yes",1,0)</f>
        <v>0</v>
      </c>
      <c r="J234" s="11">
        <f>IF('T1-1a. Medical'!J234="Yes",1,0)</f>
        <v>0</v>
      </c>
      <c r="K234" s="11">
        <f>IF('T1-1a. Medical'!K234="Yes",1,0)</f>
        <v>0</v>
      </c>
      <c r="L234" s="11">
        <f>IF('T1-1a. Medical'!L234="Yes",1,0)</f>
        <v>0</v>
      </c>
    </row>
    <row r="235" spans="1:12">
      <c r="B235" s="4" t="s">
        <v>122</v>
      </c>
      <c r="C235" s="11"/>
    </row>
    <row r="236" spans="1:12">
      <c r="B236" s="4" t="s">
        <v>235</v>
      </c>
      <c r="C236" s="11"/>
    </row>
    <row r="237" spans="1:12">
      <c r="B237" s="4"/>
      <c r="C237" s="11"/>
    </row>
    <row r="238" spans="1:12">
      <c r="A238" s="12">
        <v>31</v>
      </c>
      <c r="B238" s="3" t="s">
        <v>124</v>
      </c>
      <c r="C238" s="11">
        <f>IF('T1-1a. Medical'!C239="Yes",1,IF('T1-1a. Medical'!C240="",0,0.5))</f>
        <v>0</v>
      </c>
      <c r="D238" s="11">
        <f>IF('T1-1a. Medical'!D239="Yes",1,IF('T1-1a. Medical'!D240="",0,0.5))</f>
        <v>1</v>
      </c>
      <c r="E238" s="11">
        <f>IF('T1-1a. Medical'!E239="Yes",1,IF('T1-1a. Medical'!E240="",0,0.5))</f>
        <v>1</v>
      </c>
      <c r="F238" s="11">
        <f>IF('T1-1a. Medical'!F239="Yes",1,IF('T1-1a. Medical'!F240="",0,0.5))</f>
        <v>0</v>
      </c>
      <c r="G238" s="11">
        <f>IF('T1-1a. Medical'!G239="Yes",1,IF('T1-1a. Medical'!G240="",0,0.5))</f>
        <v>0.5</v>
      </c>
      <c r="H238" s="11">
        <f>IF('T1-1a. Medical'!H239="Yes",1,IF('T1-1a. Medical'!H240="",0,0.5))</f>
        <v>0.5</v>
      </c>
      <c r="I238" s="11">
        <f>IF('T1-1a. Medical'!I239="Yes",1,IF('T1-1a. Medical'!I240="",0,0.5))</f>
        <v>1</v>
      </c>
      <c r="J238" s="11">
        <f>IF('T1-1a. Medical'!J239="Yes",1,IF('T1-1a. Medical'!J240="",0,0.5))</f>
        <v>1</v>
      </c>
      <c r="K238" s="11">
        <f>IF('T1-1a. Medical'!K239="Yes",1,IF('T1-1a. Medical'!K240="",0,0.5))</f>
        <v>0</v>
      </c>
      <c r="L238" s="11">
        <f>IF('T1-1a. Medical'!L239="Yes",1,IF('T1-1a. Medical'!L240="",0,0.5))</f>
        <v>0</v>
      </c>
    </row>
    <row r="239" spans="1:12">
      <c r="B239" s="4" t="s">
        <v>123</v>
      </c>
      <c r="C239" s="11"/>
    </row>
    <row r="240" spans="1:12">
      <c r="B240" s="4" t="s">
        <v>122</v>
      </c>
      <c r="C240" s="11"/>
    </row>
    <row r="241" spans="1:12">
      <c r="B241" s="4" t="s">
        <v>235</v>
      </c>
      <c r="C241" s="11"/>
      <c r="J241" s="6"/>
    </row>
    <row r="242" spans="1:12">
      <c r="B242" s="4"/>
      <c r="C242" s="11"/>
    </row>
    <row r="243" spans="1:12">
      <c r="A243" s="12">
        <v>32</v>
      </c>
      <c r="B243" s="3" t="s">
        <v>125</v>
      </c>
      <c r="C243" s="11">
        <f>IF('T1-1a. Medical'!C243="Yes",1,0)</f>
        <v>0</v>
      </c>
      <c r="D243" s="11">
        <f>IF('T1-1a. Medical'!D243="Yes",1,0)</f>
        <v>0</v>
      </c>
      <c r="E243" s="11">
        <f>IF('T1-1a. Medical'!E243="Yes",1,0)</f>
        <v>0</v>
      </c>
      <c r="F243" s="11">
        <f>IF('T1-1a. Medical'!F243="Yes",1,0)</f>
        <v>0</v>
      </c>
      <c r="G243" s="11">
        <f>IF('T1-1a. Medical'!G243="Yes",1,0)</f>
        <v>1</v>
      </c>
      <c r="H243" s="11">
        <f>IF('T1-1a. Medical'!H243="Yes",1,0)</f>
        <v>0</v>
      </c>
      <c r="I243" s="11">
        <f>IF('T1-1a. Medical'!I243="Yes",1,0)</f>
        <v>0</v>
      </c>
      <c r="J243" s="11">
        <f>IF('T1-1a. Medical'!J243="Yes",1,0)</f>
        <v>0</v>
      </c>
      <c r="K243" s="11">
        <f>IF('T1-1a. Medical'!K243="Yes",1,0)</f>
        <v>0</v>
      </c>
      <c r="L243" s="11">
        <f>IF('T1-1a. Medical'!L243="Yes",1,0)</f>
        <v>0</v>
      </c>
    </row>
    <row r="244" spans="1:12">
      <c r="B244" s="4" t="s">
        <v>126</v>
      </c>
      <c r="C244" s="11"/>
    </row>
    <row r="245" spans="1:12">
      <c r="B245" s="4" t="s">
        <v>127</v>
      </c>
      <c r="C245" s="11"/>
    </row>
    <row r="246" spans="1:12">
      <c r="B246" s="4" t="s">
        <v>128</v>
      </c>
      <c r="C246" s="11"/>
    </row>
    <row r="247" spans="1:12">
      <c r="B247" s="4" t="s">
        <v>129</v>
      </c>
      <c r="C247" s="11"/>
    </row>
    <row r="248" spans="1:12">
      <c r="B248" s="4" t="s">
        <v>235</v>
      </c>
      <c r="C248" s="11"/>
    </row>
    <row r="249" spans="1:12">
      <c r="B249" s="4"/>
      <c r="C249" s="11"/>
    </row>
    <row r="250" spans="1:12" ht="25.5">
      <c r="A250" s="12">
        <v>33</v>
      </c>
      <c r="B250" s="3" t="s">
        <v>130</v>
      </c>
      <c r="C250" s="11">
        <f>IF('T1-1a. Medical'!C250="Yes",1,IF('T1-1a. Medical'!C250="Not allowed",1,0))</f>
        <v>1</v>
      </c>
      <c r="D250" s="11">
        <f>IF('T1-1a. Medical'!D250="Yes",1,IF('T1-1a. Medical'!D250="Not allowed",1,0))</f>
        <v>1</v>
      </c>
      <c r="E250" s="11">
        <f>IF('T1-1a. Medical'!E250="Yes",1,IF('T1-1a. Medical'!E250="Not allowed",1,0))</f>
        <v>0</v>
      </c>
      <c r="F250" s="11">
        <f>IF('T1-1a. Medical'!F250="Yes",1,IF('T1-1a. Medical'!F250="Not allowed",1,0))</f>
        <v>1</v>
      </c>
      <c r="G250" s="11">
        <f>IF('T1-1a. Medical'!G250="Yes",1,IF('T1-1a. Medical'!G250="Not allowed",1,0))</f>
        <v>1</v>
      </c>
      <c r="H250" s="11">
        <f>IF('T1-1a. Medical'!H250="Yes",1,IF('T1-1a. Medical'!H250="Not allowed",1,0))</f>
        <v>1</v>
      </c>
      <c r="I250" s="11">
        <f>IF('T1-1a. Medical'!I250="Yes",1,IF('T1-1a. Medical'!I250="Not allowed",1,0))</f>
        <v>0</v>
      </c>
      <c r="J250" s="11">
        <f>IF('T1-1a. Medical'!J250="Yes",1,IF('T1-1a. Medical'!J250="Not allowed",1,0))</f>
        <v>0</v>
      </c>
      <c r="K250" s="11">
        <f>IF('T1-1a. Medical'!K250="Yes",1,IF('T1-1a. Medical'!K250="Not allowed",1,0))</f>
        <v>0</v>
      </c>
      <c r="L250" s="11">
        <f>IF('T1-1a. Medical'!L250="Yes",1,IF('T1-1a. Medical'!L250="Not allowed",1,0))</f>
        <v>0</v>
      </c>
    </row>
    <row r="251" spans="1:12">
      <c r="B251" s="4" t="s">
        <v>131</v>
      </c>
      <c r="C251" s="11"/>
    </row>
    <row r="252" spans="1:12">
      <c r="B252" s="4" t="s">
        <v>132</v>
      </c>
      <c r="C252" s="11"/>
    </row>
    <row r="253" spans="1:12">
      <c r="B253" s="4" t="s">
        <v>133</v>
      </c>
      <c r="C253" s="11"/>
    </row>
    <row r="254" spans="1:12">
      <c r="B254" s="4" t="s">
        <v>235</v>
      </c>
      <c r="C254" s="11"/>
    </row>
    <row r="255" spans="1:12">
      <c r="B255" s="4"/>
      <c r="C255" s="11"/>
    </row>
    <row r="256" spans="1:12" ht="25.5">
      <c r="A256" s="12">
        <v>34</v>
      </c>
      <c r="B256" s="3" t="s">
        <v>134</v>
      </c>
      <c r="C256" s="11">
        <f>IF('T1-1a. Medical'!C256="Yes",1,0)</f>
        <v>0</v>
      </c>
      <c r="D256" s="11">
        <f>IF('T1-1a. Medical'!D256="Yes",1,0)</f>
        <v>0</v>
      </c>
      <c r="E256" s="11">
        <f>IF('T1-1a. Medical'!E256="Yes",1,0)</f>
        <v>0</v>
      </c>
      <c r="F256" s="11">
        <f>IF('T1-1a. Medical'!F256="Yes",1,0)</f>
        <v>0</v>
      </c>
      <c r="G256" s="11">
        <f>IF('T1-1a. Medical'!G256="Yes",1,0)</f>
        <v>0</v>
      </c>
      <c r="H256" s="11">
        <f>IF('T1-1a. Medical'!H256="Yes",1,0)</f>
        <v>1</v>
      </c>
      <c r="I256" s="11">
        <f>IF('T1-1a. Medical'!I256="Yes",1,0)</f>
        <v>1</v>
      </c>
      <c r="J256" s="11">
        <f>IF('T1-1a. Medical'!J256="Yes",1,0)</f>
        <v>0</v>
      </c>
      <c r="K256" s="11">
        <f>IF('T1-1a. Medical'!K256="Yes",1,0)</f>
        <v>0</v>
      </c>
      <c r="L256" s="11">
        <f>IF('T1-1a. Medical'!L256="Yes",1,0)</f>
        <v>0</v>
      </c>
    </row>
    <row r="257" spans="1:12">
      <c r="B257" s="4" t="s">
        <v>135</v>
      </c>
      <c r="C257" s="11"/>
    </row>
    <row r="258" spans="1:12">
      <c r="B258" s="4" t="s">
        <v>235</v>
      </c>
      <c r="C258" s="11"/>
    </row>
    <row r="259" spans="1:12">
      <c r="B259" s="4"/>
      <c r="C259" s="11"/>
    </row>
    <row r="260" spans="1:12" ht="24.75" customHeight="1">
      <c r="A260" s="12">
        <v>35</v>
      </c>
      <c r="B260" s="3" t="s">
        <v>136</v>
      </c>
      <c r="C260" s="11">
        <f>IF('T1-1a. Medical'!C260="Yes",1,0)</f>
        <v>1</v>
      </c>
      <c r="D260" s="11">
        <f>IF('T1-1a. Medical'!D260="Yes",1,0)</f>
        <v>0</v>
      </c>
      <c r="E260" s="11">
        <f>IF('T1-1a. Medical'!E260="Yes",1,0)</f>
        <v>0</v>
      </c>
      <c r="F260" s="11">
        <f>IF('T1-1a. Medical'!F260="Yes",1,0)</f>
        <v>0</v>
      </c>
      <c r="G260" s="11">
        <f>IF('T1-1a. Medical'!G260="Yes",1,0)</f>
        <v>1</v>
      </c>
      <c r="H260" s="11">
        <f>IF('T1-1a. Medical'!H260="Yes",1,0)</f>
        <v>1</v>
      </c>
      <c r="I260" s="11">
        <f>IF('T1-1a. Medical'!I260="Yes",1,0)</f>
        <v>0</v>
      </c>
      <c r="J260" s="11">
        <f>IF('T1-1a. Medical'!J260="Yes",1,0)</f>
        <v>0</v>
      </c>
      <c r="K260" s="11">
        <f>IF('T1-1a. Medical'!K260="Yes",1,0)</f>
        <v>0</v>
      </c>
      <c r="L260" s="11">
        <f>IF('T1-1a. Medical'!L260="Yes",1,0)</f>
        <v>0</v>
      </c>
    </row>
    <row r="261" spans="1:12" ht="12.75" customHeight="1">
      <c r="B261" s="3" t="s">
        <v>235</v>
      </c>
      <c r="C261" s="11"/>
    </row>
    <row r="262" spans="1:12" ht="12.75" customHeight="1">
      <c r="B262" s="3"/>
      <c r="C262" s="11"/>
    </row>
    <row r="263" spans="1:12">
      <c r="A263" s="12">
        <v>36</v>
      </c>
      <c r="B263" s="3" t="s">
        <v>137</v>
      </c>
      <c r="C263" s="11"/>
    </row>
    <row r="264" spans="1:12">
      <c r="B264" s="4" t="s">
        <v>138</v>
      </c>
      <c r="C264" s="11">
        <f>IF('T1-1a. Medical'!C264="Yes",1,0)</f>
        <v>1</v>
      </c>
      <c r="D264" s="11">
        <f>IF('T1-1a. Medical'!D264="Yes",1,0)</f>
        <v>1</v>
      </c>
      <c r="E264" s="11">
        <f>IF('T1-1a. Medical'!E264="Yes",1,0)</f>
        <v>1</v>
      </c>
      <c r="F264" s="11">
        <f>IF('T1-1a. Medical'!F264="Yes",1,0)</f>
        <v>0</v>
      </c>
      <c r="G264" s="11">
        <f>IF('T1-1a. Medical'!G264="Yes",1,0)</f>
        <v>1</v>
      </c>
      <c r="H264" s="11">
        <f>IF('T1-1a. Medical'!H264="Yes",1,0)</f>
        <v>0</v>
      </c>
      <c r="I264" s="11">
        <f>IF('T1-1a. Medical'!I264="Yes",1,0)</f>
        <v>1</v>
      </c>
      <c r="J264" s="11">
        <f>IF('T1-1a. Medical'!J264="Yes",1,0)</f>
        <v>1</v>
      </c>
      <c r="K264" s="11">
        <f>IF('T1-1a. Medical'!K264="Yes",1,0)</f>
        <v>0</v>
      </c>
      <c r="L264" s="11">
        <f>IF('T1-1a. Medical'!L264="Yes",1,0)</f>
        <v>1</v>
      </c>
    </row>
    <row r="265" spans="1:12">
      <c r="B265" s="4" t="s">
        <v>139</v>
      </c>
      <c r="C265" s="11">
        <f>IF('T1-1a. Medical'!C265="Yes",1,0)</f>
        <v>1</v>
      </c>
      <c r="D265" s="11">
        <f>IF('T1-1a. Medical'!D265="Yes",1,0)</f>
        <v>1</v>
      </c>
      <c r="E265" s="11">
        <f>IF('T1-1a. Medical'!E265="Yes",1,0)</f>
        <v>1</v>
      </c>
      <c r="F265" s="11">
        <f>IF('T1-1a. Medical'!F265="Yes",1,0)</f>
        <v>1</v>
      </c>
      <c r="G265" s="11">
        <f>IF('T1-1a. Medical'!G265="Yes",1,0)</f>
        <v>1</v>
      </c>
      <c r="H265" s="11">
        <f>IF('T1-1a. Medical'!H265="Yes",1,0)</f>
        <v>1</v>
      </c>
      <c r="I265" s="11">
        <f>IF('T1-1a. Medical'!I265="Yes",1,0)</f>
        <v>1</v>
      </c>
      <c r="J265" s="11">
        <f>IF('T1-1a. Medical'!J265="Yes",1,0)</f>
        <v>1</v>
      </c>
      <c r="K265" s="11">
        <f>IF('T1-1a. Medical'!K265="Yes",1,0)</f>
        <v>1</v>
      </c>
      <c r="L265" s="11">
        <f>IF('T1-1a. Medical'!L265="Yes",1,0)</f>
        <v>1</v>
      </c>
    </row>
    <row r="266" spans="1:12">
      <c r="B266" s="4" t="s">
        <v>140</v>
      </c>
      <c r="C266" s="11">
        <f>IF('T1-1a. Medical'!C266="Yes",1,0)</f>
        <v>0</v>
      </c>
      <c r="D266" s="11">
        <f>IF('T1-1a. Medical'!D266="Yes",1,0)</f>
        <v>1</v>
      </c>
      <c r="E266" s="11">
        <f>IF('T1-1a. Medical'!E266="Yes",1,0)</f>
        <v>0</v>
      </c>
      <c r="F266" s="11">
        <f>IF('T1-1a. Medical'!F266="Yes",1,0)</f>
        <v>0</v>
      </c>
      <c r="G266" s="11">
        <f>IF('T1-1a. Medical'!G266="Yes",1,0)</f>
        <v>0</v>
      </c>
      <c r="H266" s="11">
        <f>IF('T1-1a. Medical'!H266="Yes",1,0)</f>
        <v>0</v>
      </c>
      <c r="I266" s="11">
        <f>IF('T1-1a. Medical'!I266="Yes",1,0)</f>
        <v>0</v>
      </c>
      <c r="J266" s="11">
        <f>IF('T1-1a. Medical'!J266="Yes",1,0)</f>
        <v>1</v>
      </c>
      <c r="K266" s="11">
        <f>IF('T1-1a. Medical'!K266="Yes",1,0)</f>
        <v>0</v>
      </c>
      <c r="L266" s="11">
        <f>IF('T1-1a. Medical'!L266="Yes",1,0)</f>
        <v>0</v>
      </c>
    </row>
    <row r="267" spans="1:12">
      <c r="B267" s="4" t="s">
        <v>141</v>
      </c>
      <c r="C267" s="11">
        <f>IF('T1-1a. Medical'!C267="Yes",1,0)</f>
        <v>0</v>
      </c>
      <c r="D267" s="11">
        <f>IF('T1-1a. Medical'!D267="Yes",1,0)</f>
        <v>0</v>
      </c>
      <c r="E267" s="11">
        <f>IF('T1-1a. Medical'!E267="Yes",1,0)</f>
        <v>0</v>
      </c>
      <c r="F267" s="11">
        <f>IF('T1-1a. Medical'!F267="Yes",1,0)</f>
        <v>0</v>
      </c>
      <c r="G267" s="11">
        <f>IF('T1-1a. Medical'!G267="Yes",1,0)</f>
        <v>0</v>
      </c>
      <c r="H267" s="11">
        <f>IF('T1-1a. Medical'!H267="Yes",1,0)</f>
        <v>0</v>
      </c>
      <c r="I267" s="11">
        <f>IF('T1-1a. Medical'!I267="Yes",1,0)</f>
        <v>1</v>
      </c>
      <c r="J267" s="11">
        <f>IF('T1-1a. Medical'!J267="Yes",1,0)</f>
        <v>0</v>
      </c>
      <c r="K267" s="11">
        <f>IF('T1-1a. Medical'!K267="Yes",1,0)</f>
        <v>0</v>
      </c>
      <c r="L267" s="11">
        <f>IF('T1-1a. Medical'!L267="Yes",1,0)</f>
        <v>0</v>
      </c>
    </row>
    <row r="268" spans="1:12">
      <c r="B268" s="4" t="s">
        <v>235</v>
      </c>
      <c r="C268" s="11"/>
    </row>
    <row r="269" spans="1:12">
      <c r="B269" s="4"/>
      <c r="C269" s="11"/>
    </row>
    <row r="270" spans="1:12">
      <c r="A270" s="12">
        <v>37</v>
      </c>
      <c r="B270" s="3" t="s">
        <v>186</v>
      </c>
      <c r="C270" s="11"/>
    </row>
    <row r="271" spans="1:12">
      <c r="B271" s="4" t="s">
        <v>142</v>
      </c>
      <c r="C271" s="11">
        <f>IF('T1-1a. Medical'!C271="",0,1)</f>
        <v>0</v>
      </c>
      <c r="D271" s="11">
        <f>IF('T1-1a. Medical'!D271="",0,1)</f>
        <v>0</v>
      </c>
      <c r="E271" s="11">
        <f>IF('T1-1a. Medical'!E271="",0,1)</f>
        <v>1</v>
      </c>
      <c r="F271" s="11">
        <f>IF('T1-1a. Medical'!F271="",0,1)</f>
        <v>0</v>
      </c>
      <c r="G271" s="11">
        <f>IF('T1-1a. Medical'!G271="",0,1)</f>
        <v>1</v>
      </c>
      <c r="H271" s="11">
        <f>IF('T1-1a. Medical'!H271="",0,1)</f>
        <v>0</v>
      </c>
      <c r="I271" s="11">
        <f>IF('T1-1a. Medical'!I271="",0,1)</f>
        <v>1</v>
      </c>
      <c r="J271" s="11">
        <f>IF('T1-1a. Medical'!J271="",0,1)</f>
        <v>1</v>
      </c>
      <c r="K271" s="11">
        <f>IF('T1-1a. Medical'!K271="",0,1)</f>
        <v>0</v>
      </c>
      <c r="L271" s="11">
        <f>IF('T1-1a. Medical'!L271="",0,1)</f>
        <v>1</v>
      </c>
    </row>
    <row r="272" spans="1:12">
      <c r="B272" s="4" t="s">
        <v>143</v>
      </c>
      <c r="C272" s="11">
        <f>IF('T1-1a. Medical'!C272="",0,1)</f>
        <v>0</v>
      </c>
      <c r="D272" s="11">
        <f>IF('T1-1a. Medical'!D272="",0,1)</f>
        <v>0</v>
      </c>
      <c r="E272" s="11">
        <f>IF('T1-1a. Medical'!E272="",0,1)</f>
        <v>1</v>
      </c>
      <c r="F272" s="11">
        <f>IF('T1-1a. Medical'!F272="",0,1)</f>
        <v>0</v>
      </c>
      <c r="G272" s="11">
        <f>IF('T1-1a. Medical'!G272="",0,1)</f>
        <v>0</v>
      </c>
      <c r="H272" s="11">
        <f>IF('T1-1a. Medical'!H272="",0,1)</f>
        <v>0</v>
      </c>
      <c r="I272" s="11">
        <f>IF('T1-1a. Medical'!I272="",0,1)</f>
        <v>1</v>
      </c>
      <c r="J272" s="11">
        <f>IF('T1-1a. Medical'!J272="",0,1)</f>
        <v>1</v>
      </c>
      <c r="K272" s="11">
        <f>IF('T1-1a. Medical'!K272="",0,1)</f>
        <v>1</v>
      </c>
      <c r="L272" s="11">
        <f>IF('T1-1a. Medical'!L272="",0,1)</f>
        <v>1</v>
      </c>
    </row>
    <row r="273" spans="1:12">
      <c r="B273" s="4" t="s">
        <v>144</v>
      </c>
      <c r="C273" s="11">
        <f>IF('T1-1a. Medical'!C273="",0,1)</f>
        <v>1</v>
      </c>
      <c r="D273" s="11">
        <f>IF('T1-1a. Medical'!D273="",0,1)</f>
        <v>1</v>
      </c>
      <c r="E273" s="11">
        <f>IF('T1-1a. Medical'!E273="",0,1)</f>
        <v>1</v>
      </c>
      <c r="F273" s="11">
        <f>IF('T1-1a. Medical'!F273="",0,1)</f>
        <v>1</v>
      </c>
      <c r="G273" s="11">
        <f>IF('T1-1a. Medical'!G273="",0,1)</f>
        <v>1</v>
      </c>
      <c r="H273" s="11">
        <f>IF('T1-1a. Medical'!H273="",0,1)</f>
        <v>1</v>
      </c>
      <c r="I273" s="11">
        <f>IF('T1-1a. Medical'!I273="",0,1)</f>
        <v>1</v>
      </c>
      <c r="J273" s="11">
        <f>IF('T1-1a. Medical'!J273="",0,1)</f>
        <v>1</v>
      </c>
      <c r="K273" s="11">
        <f>IF('T1-1a. Medical'!K273="",0,1)</f>
        <v>1</v>
      </c>
      <c r="L273" s="11">
        <f>IF('T1-1a. Medical'!L273="",0,1)</f>
        <v>1</v>
      </c>
    </row>
    <row r="274" spans="1:12">
      <c r="B274" s="4" t="s">
        <v>145</v>
      </c>
      <c r="C274" s="11">
        <f>IF('T1-1a. Medical'!C274="",0,1)</f>
        <v>0</v>
      </c>
      <c r="D274" s="11">
        <f>IF('T1-1a. Medical'!D274="",0,1)</f>
        <v>0</v>
      </c>
      <c r="E274" s="11">
        <f>IF('T1-1a. Medical'!E274="",0,1)</f>
        <v>0</v>
      </c>
      <c r="F274" s="11">
        <f>IF('T1-1a. Medical'!F274="",0,1)</f>
        <v>1</v>
      </c>
      <c r="G274" s="11">
        <f>IF('T1-1a. Medical'!G274="",0,1)</f>
        <v>0</v>
      </c>
      <c r="H274" s="11">
        <f>IF('T1-1a. Medical'!H274="",0,1)</f>
        <v>0</v>
      </c>
      <c r="I274" s="11">
        <f>IF('T1-1a. Medical'!I274="",0,1)</f>
        <v>1</v>
      </c>
      <c r="J274" s="11">
        <f>IF('T1-1a. Medical'!J274="",0,1)</f>
        <v>0</v>
      </c>
      <c r="K274" s="11">
        <f>IF('T1-1a. Medical'!K274="",0,1)</f>
        <v>0</v>
      </c>
      <c r="L274" s="11">
        <f>IF('T1-1a. Medical'!L274="",0,1)</f>
        <v>1</v>
      </c>
    </row>
    <row r="275" spans="1:12">
      <c r="B275" s="4" t="s">
        <v>235</v>
      </c>
      <c r="C275" s="11"/>
    </row>
    <row r="276" spans="1:12">
      <c r="B276" s="4"/>
      <c r="C276" s="11"/>
    </row>
    <row r="277" spans="1:12">
      <c r="A277" s="12">
        <v>38</v>
      </c>
      <c r="B277" s="3" t="s">
        <v>153</v>
      </c>
      <c r="C277" s="11"/>
      <c r="F277" s="28"/>
    </row>
    <row r="278" spans="1:12">
      <c r="B278" s="4" t="s">
        <v>154</v>
      </c>
      <c r="C278" s="11"/>
    </row>
    <row r="279" spans="1:12">
      <c r="B279" s="4" t="s">
        <v>155</v>
      </c>
      <c r="C279" s="11"/>
    </row>
    <row r="280" spans="1:12">
      <c r="B280" s="4" t="s">
        <v>156</v>
      </c>
      <c r="C280" s="11"/>
    </row>
    <row r="281" spans="1:12">
      <c r="B281" s="4" t="s">
        <v>235</v>
      </c>
      <c r="C281" s="11"/>
      <c r="F281" s="30"/>
    </row>
    <row r="282" spans="1:12">
      <c r="B282" s="4"/>
      <c r="C282" s="11"/>
    </row>
    <row r="283" spans="1:12">
      <c r="A283" s="12">
        <v>39</v>
      </c>
      <c r="B283" s="3" t="s">
        <v>225</v>
      </c>
      <c r="C283" s="11">
        <f>IF('T1-1a. Medical'!C283="",0,1)</f>
        <v>0</v>
      </c>
      <c r="D283" s="11">
        <f>IF('T1-1a. Medical'!D283="",0,1)</f>
        <v>0</v>
      </c>
      <c r="E283" s="11">
        <f>IF('T1-1a. Medical'!E283="",0,1)</f>
        <v>0</v>
      </c>
      <c r="F283" s="11">
        <f>IF('T1-1a. Medical'!F283="",0,1)</f>
        <v>0</v>
      </c>
      <c r="G283" s="11">
        <f>IF('T1-1a. Medical'!G283="",0,1)</f>
        <v>1</v>
      </c>
      <c r="H283" s="11">
        <f>IF('T1-1a. Medical'!H283="",0,1)</f>
        <v>1</v>
      </c>
      <c r="I283" s="11">
        <f>IF('T1-1a. Medical'!I283="",0,1)</f>
        <v>0</v>
      </c>
      <c r="J283" s="11">
        <f>IF('T1-1a. Medical'!J283="",0,1)</f>
        <v>0</v>
      </c>
      <c r="K283" s="11">
        <f>IF('T1-1a. Medical'!K283="",0,1)</f>
        <v>0</v>
      </c>
      <c r="L283" s="11">
        <f>IF('T1-1a. Medical'!L283="",0,1)</f>
        <v>0</v>
      </c>
    </row>
    <row r="284" spans="1:12">
      <c r="B284" s="4" t="s">
        <v>158</v>
      </c>
      <c r="C284" s="11"/>
    </row>
    <row r="285" spans="1:12">
      <c r="B285" s="4" t="s">
        <v>159</v>
      </c>
      <c r="C285" s="11"/>
    </row>
    <row r="286" spans="1:12">
      <c r="B286" s="4" t="s">
        <v>157</v>
      </c>
      <c r="C286" s="11">
        <f>IF('T1-1a. Medical'!C286="",0,1)</f>
        <v>0</v>
      </c>
      <c r="D286" s="11">
        <f>IF('T1-1a. Medical'!D286="",0,1)</f>
        <v>0</v>
      </c>
      <c r="E286" s="11">
        <f>IF('T1-1a. Medical'!E286="",0,1)</f>
        <v>0</v>
      </c>
      <c r="F286" s="11">
        <f>IF('T1-1a. Medical'!F286="",0,1)</f>
        <v>0</v>
      </c>
      <c r="G286" s="11">
        <f>IF('T1-1a. Medical'!G286="",0,1)</f>
        <v>1</v>
      </c>
      <c r="H286" s="11">
        <f>IF('T1-1a. Medical'!H286="",0,1)</f>
        <v>1</v>
      </c>
      <c r="I286" s="11">
        <f>IF('T1-1a. Medical'!I286="",0,1)</f>
        <v>1</v>
      </c>
      <c r="J286" s="11">
        <f>IF('T1-1a. Medical'!J286="",0,1)</f>
        <v>0</v>
      </c>
      <c r="K286" s="11">
        <f>IF('T1-1a. Medical'!K286="",0,1)</f>
        <v>0</v>
      </c>
      <c r="L286" s="11">
        <f>IF('T1-1a. Medical'!L286="",0,1)</f>
        <v>0</v>
      </c>
    </row>
    <row r="287" spans="1:12">
      <c r="B287" s="4" t="s">
        <v>158</v>
      </c>
      <c r="C287" s="11"/>
    </row>
    <row r="288" spans="1:12">
      <c r="B288" s="4" t="s">
        <v>159</v>
      </c>
      <c r="C288" s="11"/>
    </row>
    <row r="289" spans="1:12">
      <c r="B289" s="4" t="s">
        <v>235</v>
      </c>
      <c r="C289" s="11"/>
    </row>
    <row r="290" spans="1:12">
      <c r="B290" s="4"/>
      <c r="C290" s="11"/>
    </row>
    <row r="291" spans="1:12">
      <c r="A291" s="12">
        <v>40</v>
      </c>
      <c r="B291" s="3" t="s">
        <v>160</v>
      </c>
      <c r="C291" s="11"/>
    </row>
    <row r="292" spans="1:12">
      <c r="B292" s="4" t="s">
        <v>161</v>
      </c>
      <c r="C292" s="11"/>
    </row>
    <row r="293" spans="1:12">
      <c r="B293" s="4" t="s">
        <v>235</v>
      </c>
      <c r="C293" s="11"/>
    </row>
    <row r="294" spans="1:12">
      <c r="B294" s="4"/>
      <c r="C294" s="11"/>
    </row>
    <row r="295" spans="1:12" ht="25.5">
      <c r="A295" s="12">
        <v>41</v>
      </c>
      <c r="B295" s="3" t="s">
        <v>163</v>
      </c>
      <c r="C295" s="11"/>
    </row>
    <row r="296" spans="1:12">
      <c r="B296" s="4" t="s">
        <v>135</v>
      </c>
      <c r="C296" s="11"/>
    </row>
    <row r="297" spans="1:12">
      <c r="B297" s="4" t="s">
        <v>235</v>
      </c>
      <c r="C297" s="11"/>
    </row>
    <row r="298" spans="1:12">
      <c r="A298" s="74"/>
      <c r="B298" s="57"/>
      <c r="C298" s="67"/>
      <c r="D298" s="67"/>
      <c r="E298" s="67"/>
      <c r="F298" s="67"/>
      <c r="G298" s="67"/>
      <c r="H298" s="67"/>
      <c r="I298" s="67"/>
      <c r="J298" s="67"/>
      <c r="K298" s="67"/>
      <c r="L298" s="67"/>
    </row>
    <row r="299" spans="1:12">
      <c r="C299" s="11"/>
    </row>
    <row r="300" spans="1:12">
      <c r="A300" s="12" t="s">
        <v>69</v>
      </c>
      <c r="B300" s="13" t="s">
        <v>70</v>
      </c>
      <c r="C300" s="11"/>
    </row>
    <row r="301" spans="1:12">
      <c r="C301" s="11"/>
    </row>
    <row r="302" spans="1:12">
      <c r="C302" s="11"/>
    </row>
    <row r="303" spans="1:12">
      <c r="C303" s="11"/>
    </row>
    <row r="304" spans="1:12">
      <c r="C304" s="11"/>
    </row>
    <row r="305" spans="3:3">
      <c r="C305" s="11"/>
    </row>
    <row r="306" spans="3:3">
      <c r="C306" s="11"/>
    </row>
    <row r="307" spans="3:3">
      <c r="C307" s="11"/>
    </row>
    <row r="308" spans="3:3">
      <c r="C308" s="11"/>
    </row>
    <row r="309" spans="3:3">
      <c r="C309" s="11"/>
    </row>
    <row r="310" spans="3:3">
      <c r="C310" s="11"/>
    </row>
    <row r="311" spans="3:3">
      <c r="C311" s="11"/>
    </row>
    <row r="312" spans="3:3">
      <c r="C312" s="11"/>
    </row>
    <row r="313" spans="3:3">
      <c r="C313" s="11"/>
    </row>
    <row r="314" spans="3:3">
      <c r="C314" s="11"/>
    </row>
    <row r="315" spans="3:3">
      <c r="C315" s="11"/>
    </row>
    <row r="316" spans="3:3">
      <c r="C316" s="11"/>
    </row>
    <row r="317" spans="3:3">
      <c r="C317" s="11"/>
    </row>
    <row r="318" spans="3:3">
      <c r="C318" s="11"/>
    </row>
    <row r="319" spans="3:3">
      <c r="C319" s="11"/>
    </row>
    <row r="320" spans="3:3">
      <c r="C320" s="11"/>
    </row>
    <row r="321" spans="3:3">
      <c r="C321" s="11"/>
    </row>
    <row r="322" spans="3:3">
      <c r="C322" s="11"/>
    </row>
    <row r="323" spans="3:3">
      <c r="C323" s="11"/>
    </row>
    <row r="324" spans="3:3">
      <c r="C324" s="11"/>
    </row>
    <row r="325" spans="3:3">
      <c r="C325" s="11"/>
    </row>
    <row r="326" spans="3:3">
      <c r="C326" s="11"/>
    </row>
    <row r="327" spans="3:3">
      <c r="C327" s="11"/>
    </row>
    <row r="328" spans="3:3">
      <c r="C328" s="11"/>
    </row>
    <row r="329" spans="3:3">
      <c r="C329" s="11"/>
    </row>
    <row r="330" spans="3:3">
      <c r="C330" s="11"/>
    </row>
  </sheetData>
  <phoneticPr fontId="2" type="noConversion"/>
  <pageMargins left="0.75" right="0.75" top="1" bottom="1" header="0.5" footer="0.5"/>
  <pageSetup paperSize="9" scale="46" fitToHeight="7"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L101"/>
  <sheetViews>
    <sheetView zoomScale="75" workbookViewId="0"/>
  </sheetViews>
  <sheetFormatPr defaultRowHeight="12.75"/>
  <cols>
    <col min="1" max="1" width="110.140625" style="13" customWidth="1"/>
    <col min="2" max="2" width="9.140625" style="13"/>
    <col min="3" max="16384" width="9.140625" style="11"/>
  </cols>
  <sheetData>
    <row r="1" spans="1:12" s="82" customFormat="1" ht="15.75">
      <c r="A1" s="81" t="s">
        <v>388</v>
      </c>
      <c r="B1" s="81"/>
    </row>
    <row r="2" spans="1:12">
      <c r="A2" s="54"/>
      <c r="B2" s="55" t="s">
        <v>146</v>
      </c>
      <c r="C2" s="56" t="s">
        <v>164</v>
      </c>
      <c r="D2" s="56" t="s">
        <v>183</v>
      </c>
      <c r="E2" s="56" t="s">
        <v>170</v>
      </c>
      <c r="F2" s="56" t="s">
        <v>215</v>
      </c>
      <c r="G2" s="56" t="s">
        <v>216</v>
      </c>
      <c r="H2" s="56" t="s">
        <v>295</v>
      </c>
      <c r="I2" s="56" t="s">
        <v>175</v>
      </c>
      <c r="J2" s="56" t="s">
        <v>182</v>
      </c>
      <c r="K2" s="56" t="s">
        <v>189</v>
      </c>
      <c r="L2" s="83" t="s">
        <v>320</v>
      </c>
    </row>
    <row r="4" spans="1:12">
      <c r="A4" s="2" t="s">
        <v>326</v>
      </c>
      <c r="B4" s="2"/>
      <c r="D4" s="28"/>
    </row>
    <row r="5" spans="1:12">
      <c r="A5" s="3" t="s">
        <v>256</v>
      </c>
      <c r="B5" s="11">
        <f>IF('T1-1a. Medical'!C8="No",0,1)</f>
        <v>0</v>
      </c>
      <c r="C5" s="11">
        <f>IF('T1-1a. Medical'!D8="No",0,1)</f>
        <v>0</v>
      </c>
      <c r="D5" s="11">
        <f>IF('T1-1a. Medical'!E8="No",0,1)</f>
        <v>0</v>
      </c>
      <c r="E5" s="11">
        <f>IF('T1-1a. Medical'!F8="No",0,1)</f>
        <v>0</v>
      </c>
      <c r="F5" s="11">
        <f>IF('T1-1a. Medical'!G8="No",0,1)</f>
        <v>0</v>
      </c>
      <c r="G5" s="11">
        <f>IF('T1-1a. Medical'!H8="No",0,1)</f>
        <v>0</v>
      </c>
      <c r="H5" s="11">
        <f>IF('T1-1a. Medical'!I8="No",0,1)</f>
        <v>0</v>
      </c>
      <c r="I5" s="11">
        <f>IF('T1-1a. Medical'!J8="No",0,1)</f>
        <v>0</v>
      </c>
      <c r="J5" s="11">
        <f>IF('T1-1a. Medical'!K8="No",0,1)</f>
        <v>0</v>
      </c>
      <c r="K5" s="11">
        <f>IF('T1-1a. Medical'!L8="No",0,1)</f>
        <v>0</v>
      </c>
      <c r="L5" s="11">
        <f>AVERAGE(B5:K5)</f>
        <v>0</v>
      </c>
    </row>
    <row r="6" spans="1:12">
      <c r="A6" s="79" t="s">
        <v>253</v>
      </c>
      <c r="B6" s="11">
        <f>IF('T1-1a. Medical'!C10="No",0,1)</f>
        <v>0</v>
      </c>
      <c r="C6" s="11">
        <f>IF('T1-1a. Medical'!D10="No",0,1)</f>
        <v>0</v>
      </c>
      <c r="D6" s="11">
        <f>IF('T1-1a. Medical'!E10="No",0,1)</f>
        <v>1</v>
      </c>
      <c r="E6" s="11">
        <f>IF('T1-1a. Medical'!F10="No",0,1)</f>
        <v>1</v>
      </c>
      <c r="F6" s="11">
        <f>IF('T1-1a. Medical'!G10="No",0,1)</f>
        <v>0</v>
      </c>
      <c r="G6" s="11">
        <f>IF('T1-1a. Medical'!H10="No",0,1)</f>
        <v>1</v>
      </c>
      <c r="H6" s="11">
        <f>IF('T1-1a. Medical'!I10="No",0,1)</f>
        <v>0</v>
      </c>
      <c r="I6" s="11">
        <f>IF('T1-1a. Medical'!J10="No",0,1)</f>
        <v>0</v>
      </c>
      <c r="J6" s="11">
        <f>IF('T1-1a. Medical'!K10="No",0,1)</f>
        <v>0</v>
      </c>
      <c r="K6" s="11">
        <f>IF('T1-1a. Medical'!L10="No",0,1)</f>
        <v>0</v>
      </c>
      <c r="L6" s="11">
        <f>AVERAGE(B6:K6)</f>
        <v>0.3</v>
      </c>
    </row>
    <row r="7" spans="1:12">
      <c r="A7" s="3" t="s">
        <v>267</v>
      </c>
      <c r="B7" s="11">
        <f>IF('T1-1a. Medical'!C27="No",0,1)</f>
        <v>0</v>
      </c>
      <c r="C7" s="11">
        <f>IF('T1-1a. Medical'!D27="No",0,1)</f>
        <v>0</v>
      </c>
      <c r="D7" s="11">
        <f>IF('T1-1a. Medical'!E27="No",0,1)</f>
        <v>0</v>
      </c>
      <c r="E7" s="11">
        <f>IF('T1-1a. Medical'!F27="No",0,1)</f>
        <v>0</v>
      </c>
      <c r="F7" s="11">
        <f>IF('T1-1a. Medical'!G27="No",0,1)</f>
        <v>0</v>
      </c>
      <c r="G7" s="11">
        <f>IF('T1-1a. Medical'!H27="No",0,1)</f>
        <v>0</v>
      </c>
      <c r="H7" s="11">
        <f>IF('T1-1a. Medical'!I27="No",0,1)</f>
        <v>0</v>
      </c>
      <c r="I7" s="11">
        <f>IF('T1-1a. Medical'!J27="No",0,1)</f>
        <v>0</v>
      </c>
      <c r="J7" s="11">
        <f>IF('T1-1a. Medical'!K27="No",0,1)</f>
        <v>0</v>
      </c>
      <c r="K7" s="11">
        <f>IF('T1-1a. Medical'!L27="No",0,1)</f>
        <v>0</v>
      </c>
      <c r="L7" s="11">
        <f>AVERAGE(B7:K7)</f>
        <v>0</v>
      </c>
    </row>
    <row r="8" spans="1:12" s="14" customFormat="1" ht="12.75" customHeight="1">
      <c r="A8" s="7" t="s">
        <v>283</v>
      </c>
      <c r="B8" s="11">
        <f>IF('T1-1a. Medical'!C32="No",0,1)</f>
        <v>0</v>
      </c>
      <c r="C8" s="11">
        <f>IF('T1-1a. Medical'!D32="No",0,1)</f>
        <v>0</v>
      </c>
      <c r="D8" s="11">
        <f>IF('T1-1a. Medical'!E32="No",0,1)</f>
        <v>0</v>
      </c>
      <c r="E8" s="11">
        <f>IF('T1-1a. Medical'!F32="No",0,1)</f>
        <v>0</v>
      </c>
      <c r="F8" s="11">
        <f>IF('T1-1a. Medical'!G32="No",0,1)</f>
        <v>0</v>
      </c>
      <c r="G8" s="11">
        <f>IF('T1-1a. Medical'!H32="No",0,1)</f>
        <v>0</v>
      </c>
      <c r="H8" s="11">
        <f>IF('T1-1a. Medical'!I32="No",0,1)</f>
        <v>0</v>
      </c>
      <c r="I8" s="11">
        <f>IF('T1-1a. Medical'!J32="No",0,1)</f>
        <v>0</v>
      </c>
      <c r="J8" s="11">
        <f>IF('T1-1a. Medical'!K32="No",0,1)</f>
        <v>0</v>
      </c>
      <c r="K8" s="11">
        <f>IF('T1-1a. Medical'!L32="No",0,1)</f>
        <v>0</v>
      </c>
      <c r="L8" s="11">
        <f>AVERAGE(B8:K8)</f>
        <v>0</v>
      </c>
    </row>
    <row r="9" spans="1:12">
      <c r="A9" s="79" t="s">
        <v>17</v>
      </c>
      <c r="B9" s="11">
        <f>IF('T1-1a. Medical'!C33="No",0,1)</f>
        <v>0</v>
      </c>
      <c r="C9" s="11">
        <f>IF('T1-1a. Medical'!D33="No",0,1)</f>
        <v>0</v>
      </c>
      <c r="D9" s="11">
        <f>IF('T1-1a. Medical'!E33="No",0,1)</f>
        <v>1</v>
      </c>
      <c r="E9" s="11">
        <f>IF('T1-1a. Medical'!F33="No",0,1)</f>
        <v>1</v>
      </c>
      <c r="F9" s="11">
        <f>IF('T1-1a. Medical'!G33="No",0,1)</f>
        <v>1</v>
      </c>
      <c r="G9" s="11">
        <f>IF('T1-1a. Medical'!H33="No",0,1)</f>
        <v>1</v>
      </c>
      <c r="H9" s="11">
        <f>IF('T1-1a. Medical'!I33="No",0,1)</f>
        <v>0</v>
      </c>
      <c r="I9" s="11">
        <f>IF('T1-1a. Medical'!J33="No",0,1)</f>
        <v>0</v>
      </c>
      <c r="J9" s="11">
        <f>IF('T1-1a. Medical'!K33="No",0,1)</f>
        <v>0</v>
      </c>
      <c r="K9" s="11">
        <f>IF('T1-1a. Medical'!L33="No",0,1)</f>
        <v>0</v>
      </c>
      <c r="L9" s="11">
        <f>AVERAGE(B9:K9)</f>
        <v>0.4</v>
      </c>
    </row>
    <row r="10" spans="1:12" s="16" customFormat="1">
      <c r="A10" s="18"/>
      <c r="F10" s="15"/>
    </row>
    <row r="11" spans="1:12">
      <c r="A11" s="2" t="s">
        <v>18</v>
      </c>
      <c r="B11" s="11"/>
    </row>
    <row r="12" spans="1:12">
      <c r="A12" s="4" t="s">
        <v>268</v>
      </c>
      <c r="B12" s="11">
        <f>IF('T1-1a. Medical'!C42="No",0,1)</f>
        <v>0</v>
      </c>
      <c r="C12" s="11">
        <f>IF('T1-1a. Medical'!D42="No",0,1)</f>
        <v>0</v>
      </c>
      <c r="D12" s="11">
        <f>IF('T1-1a. Medical'!E42="No",0,1)</f>
        <v>0</v>
      </c>
      <c r="E12" s="11">
        <f>IF('T1-1a. Medical'!F42="No",0,1)</f>
        <v>0</v>
      </c>
      <c r="F12" s="11">
        <f>IF('T1-1a. Medical'!G42="No",0,1)</f>
        <v>0</v>
      </c>
      <c r="G12" s="11">
        <f>IF('T1-1a. Medical'!H42="No",0,1)</f>
        <v>0</v>
      </c>
      <c r="H12" s="11">
        <f>IF('T1-1a. Medical'!I42="No",0,1)</f>
        <v>0</v>
      </c>
      <c r="I12" s="11">
        <f>IF('T1-1a. Medical'!J42="No",0,1)</f>
        <v>0</v>
      </c>
      <c r="J12" s="11">
        <f>IF('T1-1a. Medical'!K42="No",0,1)</f>
        <v>0</v>
      </c>
      <c r="K12" s="11">
        <f>IF('T1-1a. Medical'!L42="No",0,1)</f>
        <v>0</v>
      </c>
      <c r="L12" s="11">
        <f>AVERAGE(B12:K12)</f>
        <v>0</v>
      </c>
    </row>
    <row r="13" spans="1:12">
      <c r="A13" s="79" t="s">
        <v>23</v>
      </c>
      <c r="B13" s="11">
        <f>IF('T1-1a. Medical'!C44="No",0,1)</f>
        <v>1</v>
      </c>
      <c r="C13" s="11">
        <f>IF('T1-1a. Medical'!D44="No",0,1)</f>
        <v>0</v>
      </c>
      <c r="D13" s="11">
        <f>IF('T1-1a. Medical'!E44="No",0,1)</f>
        <v>0</v>
      </c>
      <c r="E13" s="11">
        <f>IF('T1-1a. Medical'!F44="No",0,1)</f>
        <v>0</v>
      </c>
      <c r="F13" s="11">
        <f>IF('T1-1a. Medical'!G44="No",0,1)</f>
        <v>0</v>
      </c>
      <c r="G13" s="11">
        <f>IF('T1-1a. Medical'!H44="No",0,1)</f>
        <v>1</v>
      </c>
      <c r="H13" s="11">
        <f>IF('T1-1a. Medical'!I44="No",0,1)</f>
        <v>1</v>
      </c>
      <c r="I13" s="11">
        <f>IF('T1-1a. Medical'!J44="No",0,1)</f>
        <v>0</v>
      </c>
      <c r="J13" s="11">
        <f>IF('T1-1a. Medical'!K44="No",0,1)</f>
        <v>0</v>
      </c>
      <c r="K13" s="11">
        <f>IF('T1-1a. Medical'!L44="No",0,1)</f>
        <v>0</v>
      </c>
      <c r="L13" s="11">
        <f>AVERAGE(B13:K13)</f>
        <v>0.3</v>
      </c>
    </row>
    <row r="14" spans="1:12">
      <c r="A14" s="3" t="s">
        <v>269</v>
      </c>
      <c r="B14" s="11">
        <f>SUM('T1-1b. Medical index'!C62:C63)</f>
        <v>1</v>
      </c>
      <c r="C14" s="11">
        <f>SUM('T1-1b. Medical index'!D62:D63)</f>
        <v>0</v>
      </c>
      <c r="D14" s="11">
        <f>SUM('T1-1b. Medical index'!E62:E63)</f>
        <v>0</v>
      </c>
      <c r="E14" s="11">
        <f>SUM('T1-1b. Medical index'!F62:F63)</f>
        <v>0</v>
      </c>
      <c r="F14" s="11">
        <f>SUM('T1-1b. Medical index'!G62:G63)</f>
        <v>1</v>
      </c>
      <c r="G14" s="11">
        <f>SUM('T1-1b. Medical index'!H62:H63)</f>
        <v>1</v>
      </c>
      <c r="H14" s="11">
        <f>SUM('T1-1b. Medical index'!I62:I63)</f>
        <v>1</v>
      </c>
      <c r="I14" s="11">
        <f>SUM('T1-1b. Medical index'!J62:J63)</f>
        <v>0</v>
      </c>
      <c r="J14" s="11">
        <f>SUM('T1-1b. Medical index'!K62:K63)</f>
        <v>1</v>
      </c>
      <c r="K14" s="11">
        <f>SUM('T1-1b. Medical index'!L62:L63)</f>
        <v>0</v>
      </c>
      <c r="L14" s="11">
        <f>AVERAGE(B14:K14)</f>
        <v>0.5</v>
      </c>
    </row>
    <row r="15" spans="1:12">
      <c r="A15" s="3" t="s">
        <v>270</v>
      </c>
      <c r="B15" s="11">
        <f>SUM('T1-1b. Medical index'!C68:C70)</f>
        <v>1</v>
      </c>
      <c r="C15" s="11">
        <f>SUM('T1-1b. Medical index'!D68:D70)</f>
        <v>1</v>
      </c>
      <c r="D15" s="11">
        <f>SUM('T1-1b. Medical index'!E68:E70)</f>
        <v>1</v>
      </c>
      <c r="E15" s="11">
        <f>SUM('T1-1b. Medical index'!F68:F70)</f>
        <v>1</v>
      </c>
      <c r="F15" s="11">
        <f>SUM('T1-1b. Medical index'!G68:G70)</f>
        <v>1</v>
      </c>
      <c r="G15" s="11">
        <f>SUM('T1-1b. Medical index'!H68:H70)</f>
        <v>1</v>
      </c>
      <c r="H15" s="11">
        <f>SUM('T1-1b. Medical index'!I68:I70)</f>
        <v>1</v>
      </c>
      <c r="I15" s="11">
        <f>SUM('T1-1b. Medical index'!J68:J70)</f>
        <v>0</v>
      </c>
      <c r="J15" s="11">
        <f>SUM('T1-1b. Medical index'!K68:K70)</f>
        <v>1</v>
      </c>
      <c r="K15" s="11">
        <f>SUM('T1-1b. Medical index'!L68:L70)</f>
        <v>0</v>
      </c>
      <c r="L15" s="11">
        <f>AVERAGE(B15:K15)</f>
        <v>0.8</v>
      </c>
    </row>
    <row r="16" spans="1:12">
      <c r="B16" s="11"/>
    </row>
    <row r="17" spans="1:12">
      <c r="A17" s="2" t="s">
        <v>35</v>
      </c>
      <c r="B17" s="11"/>
    </row>
    <row r="18" spans="1:12">
      <c r="A18" s="3" t="s">
        <v>271</v>
      </c>
      <c r="B18" s="11">
        <f>IF('T1-1a. Medical'!C78="Yes",1,0)</f>
        <v>0</v>
      </c>
      <c r="C18" s="11">
        <f>IF('T1-1a. Medical'!D78="Yes",1,0)</f>
        <v>1</v>
      </c>
      <c r="D18" s="11">
        <f>IF('T1-1a. Medical'!E78="Yes",1,0)</f>
        <v>0</v>
      </c>
      <c r="E18" s="11">
        <f>IF('T1-1a. Medical'!F78="Yes",1,0)</f>
        <v>0</v>
      </c>
      <c r="F18" s="11">
        <f>IF('T1-1a. Medical'!G78="Yes",1,0)</f>
        <v>0</v>
      </c>
      <c r="G18" s="11">
        <f>IF('T1-1a. Medical'!H78="Yes",1,0)</f>
        <v>1</v>
      </c>
      <c r="H18" s="11">
        <f>IF('T1-1a. Medical'!I78="Yes",1,0)</f>
        <v>1</v>
      </c>
      <c r="I18" s="11">
        <f>IF('T1-1a. Medical'!J78="Yes",1,0)</f>
        <v>0</v>
      </c>
      <c r="J18" s="11">
        <f>IF('T1-1a. Medical'!K78="Yes",1,0)</f>
        <v>0</v>
      </c>
      <c r="K18" s="11">
        <f>IF('T1-1a. Medical'!L78="Yes",1,0)</f>
        <v>1</v>
      </c>
      <c r="L18" s="11">
        <f>AVERAGE(B18:K18)</f>
        <v>0.4</v>
      </c>
    </row>
    <row r="19" spans="1:12">
      <c r="A19" s="3" t="s">
        <v>257</v>
      </c>
      <c r="B19" s="11">
        <f>IF('T1-1a. Medical'!C84="Yes",1,0)</f>
        <v>0</v>
      </c>
      <c r="C19" s="11">
        <f>IF('T1-1a. Medical'!D84="Yes",1,0)</f>
        <v>0</v>
      </c>
      <c r="D19" s="11">
        <f>IF('T1-1a. Medical'!E84="Yes",1,0)</f>
        <v>0</v>
      </c>
      <c r="E19" s="11">
        <f>IF('T1-1a. Medical'!F84="Yes",1,0)</f>
        <v>0</v>
      </c>
      <c r="F19" s="11">
        <f>IF('T1-1a. Medical'!G84="Yes",1,0)</f>
        <v>1</v>
      </c>
      <c r="G19" s="11">
        <f>IF('T1-1a. Medical'!H84="Yes",1,0)</f>
        <v>0</v>
      </c>
      <c r="H19" s="11">
        <f>IF('T1-1a. Medical'!I84="Yes",1,0)</f>
        <v>0</v>
      </c>
      <c r="I19" s="11">
        <f>IF('T1-1a. Medical'!J84="Yes",1,0)</f>
        <v>0</v>
      </c>
      <c r="J19" s="11">
        <f>IF('T1-1a. Medical'!K84="Yes",1,0)</f>
        <v>0</v>
      </c>
      <c r="K19" s="11">
        <f>IF('T1-1a. Medical'!L84="Yes",1,0)</f>
        <v>0</v>
      </c>
      <c r="L19" s="11">
        <f>AVERAGE(B19:K19)</f>
        <v>0.1</v>
      </c>
    </row>
    <row r="20" spans="1:12" s="19" customFormat="1">
      <c r="A20" s="21"/>
    </row>
    <row r="21" spans="1:12">
      <c r="A21" s="2" t="s">
        <v>42</v>
      </c>
      <c r="B21" s="11"/>
    </row>
    <row r="22" spans="1:12">
      <c r="A22" s="3" t="s">
        <v>273</v>
      </c>
      <c r="B22" s="11">
        <f>IF('T1-1a. Medical'!C91="",0,1)</f>
        <v>1</v>
      </c>
      <c r="C22" s="11">
        <f>IF('T1-1a. Medical'!D91="",0,1)</f>
        <v>1</v>
      </c>
      <c r="D22" s="11">
        <f>IF('T1-1a. Medical'!E91="",0,1)</f>
        <v>1</v>
      </c>
      <c r="E22" s="11">
        <f>IF('T1-1a. Medical'!F91="",0,1)</f>
        <v>0</v>
      </c>
      <c r="F22" s="11">
        <f>IF('T1-1a. Medical'!G91="",0,1)</f>
        <v>1</v>
      </c>
      <c r="G22" s="11">
        <f>IF('T1-1a. Medical'!H91="",0,1)</f>
        <v>1</v>
      </c>
      <c r="H22" s="11">
        <f>IF('T1-1a. Medical'!I91="",0,1)</f>
        <v>1</v>
      </c>
      <c r="I22" s="11">
        <f>IF('T1-1a. Medical'!J91="",0,1)</f>
        <v>0</v>
      </c>
      <c r="J22" s="11">
        <f>IF('T1-1a. Medical'!K91="",0,1)</f>
        <v>1</v>
      </c>
      <c r="K22" s="11">
        <f>IF('T1-1a. Medical'!L91="",0,1)</f>
        <v>1</v>
      </c>
      <c r="L22" s="11">
        <f>AVERAGE(B22:K22)</f>
        <v>0.8</v>
      </c>
    </row>
    <row r="23" spans="1:12">
      <c r="A23" s="3" t="s">
        <v>274</v>
      </c>
      <c r="B23" s="11">
        <f>IF('T1-1a. Medical'!C101="",0,1)</f>
        <v>0</v>
      </c>
      <c r="C23" s="11">
        <f>IF('T1-1a. Medical'!D101="",0,1)</f>
        <v>0</v>
      </c>
      <c r="D23" s="11">
        <f>IF('T1-1a. Medical'!E101="",0,1)</f>
        <v>0</v>
      </c>
      <c r="E23" s="11">
        <f>IF('T1-1a. Medical'!F101="",0,1)</f>
        <v>0</v>
      </c>
      <c r="F23" s="11">
        <f>IF('T1-1a. Medical'!G101="",0,1)</f>
        <v>1</v>
      </c>
      <c r="G23" s="11">
        <f>IF('T1-1a. Medical'!H101="",0,1)</f>
        <v>1</v>
      </c>
      <c r="H23" s="11">
        <f>IF('T1-1a. Medical'!I101="",0,1)</f>
        <v>0</v>
      </c>
      <c r="I23" s="11">
        <f>IF('T1-1a. Medical'!J101="",0,1)</f>
        <v>0</v>
      </c>
      <c r="J23" s="11">
        <f>IF('T1-1a. Medical'!K101="",0,1)</f>
        <v>0</v>
      </c>
      <c r="K23" s="11">
        <f>IF('T1-1a. Medical'!L101="",0,1)</f>
        <v>0</v>
      </c>
      <c r="L23" s="11">
        <f>AVERAGE(B23:K23)</f>
        <v>0.2</v>
      </c>
    </row>
    <row r="24" spans="1:12" ht="12.75" customHeight="1">
      <c r="A24" s="3" t="s">
        <v>272</v>
      </c>
      <c r="B24" s="11">
        <f>IF('T1-1a. Medical'!C107="",0,1)</f>
        <v>0</v>
      </c>
      <c r="C24" s="11">
        <f>IF('T1-1a. Medical'!D107="",0,1)</f>
        <v>1</v>
      </c>
      <c r="D24" s="11">
        <f>IF('T1-1a. Medical'!E107="",0,1)</f>
        <v>1</v>
      </c>
      <c r="E24" s="11">
        <f>IF('T1-1a. Medical'!F107="",0,1)</f>
        <v>1</v>
      </c>
      <c r="F24" s="11">
        <f>IF('T1-1a. Medical'!G107="",0,1)</f>
        <v>1</v>
      </c>
      <c r="G24" s="11">
        <f>IF('T1-1a. Medical'!H107="",0,1)</f>
        <v>1</v>
      </c>
      <c r="H24" s="11">
        <f>IF('T1-1a. Medical'!I107="",0,1)</f>
        <v>1</v>
      </c>
      <c r="I24" s="11">
        <f>IF('T1-1a. Medical'!J107="",0,1)</f>
        <v>0</v>
      </c>
      <c r="J24" s="11">
        <f>IF('T1-1a. Medical'!K107="",0,1)</f>
        <v>0</v>
      </c>
      <c r="K24" s="11">
        <f>IF('T1-1a. Medical'!L107="",0,1)</f>
        <v>0</v>
      </c>
      <c r="L24" s="11">
        <f>AVERAGE(B24:K24)</f>
        <v>0.6</v>
      </c>
    </row>
    <row r="25" spans="1:12">
      <c r="A25" s="3" t="s">
        <v>258</v>
      </c>
      <c r="B25" s="11">
        <f>IF('T1-1a. Medical'!C117="",0,1)</f>
        <v>0</v>
      </c>
      <c r="C25" s="11">
        <f>IF('T1-1a. Medical'!D117="",0,1)</f>
        <v>1</v>
      </c>
      <c r="D25" s="11">
        <f>IF('T1-1a. Medical'!E117="",0,1)</f>
        <v>1</v>
      </c>
      <c r="E25" s="11">
        <f>IF('T1-1a. Medical'!F117="",0,1)</f>
        <v>1</v>
      </c>
      <c r="F25" s="11">
        <f>IF('T1-1a. Medical'!G117="",0,1)</f>
        <v>1</v>
      </c>
      <c r="G25" s="11">
        <f>IF('T1-1a. Medical'!H117="",0,1)</f>
        <v>1</v>
      </c>
      <c r="H25" s="11">
        <f>IF('T1-1a. Medical'!I117="",0,1)</f>
        <v>1</v>
      </c>
      <c r="I25" s="11">
        <f>IF('T1-1a. Medical'!J117="",0,1)</f>
        <v>0</v>
      </c>
      <c r="J25" s="11">
        <f>IF('T1-1a. Medical'!K117="",0,1)</f>
        <v>0</v>
      </c>
      <c r="K25" s="11">
        <f>IF('T1-1a. Medical'!L117="",0,1)</f>
        <v>1</v>
      </c>
      <c r="L25" s="11">
        <f>AVERAGE(B25:K25)</f>
        <v>0.7</v>
      </c>
    </row>
    <row r="26" spans="1:12">
      <c r="A26" s="3" t="s">
        <v>259</v>
      </c>
      <c r="B26" s="11">
        <f>IF('T1-1a. Medical'!C123="",0,1)</f>
        <v>0</v>
      </c>
      <c r="C26" s="11">
        <f>IF('T1-1a. Medical'!D123="",0,1)</f>
        <v>1</v>
      </c>
      <c r="D26" s="11">
        <f>IF('T1-1a. Medical'!E123="",0,1)</f>
        <v>1</v>
      </c>
      <c r="E26" s="11">
        <f>IF('T1-1a. Medical'!F123="",0,1)</f>
        <v>1</v>
      </c>
      <c r="F26" s="11">
        <f>IF('T1-1a. Medical'!G123="",0,1)</f>
        <v>1</v>
      </c>
      <c r="G26" s="11">
        <f>IF('T1-1a. Medical'!H123="",0,1)</f>
        <v>1</v>
      </c>
      <c r="H26" s="11">
        <f>IF('T1-1a. Medical'!I123="",0,1)</f>
        <v>0</v>
      </c>
      <c r="I26" s="11">
        <f>IF('T1-1a. Medical'!J123="",0,1)</f>
        <v>0</v>
      </c>
      <c r="J26" s="11">
        <f>IF('T1-1a. Medical'!K123="",0,1)</f>
        <v>0</v>
      </c>
      <c r="K26" s="11">
        <f>IF('T1-1a. Medical'!L123="",0,1)</f>
        <v>1</v>
      </c>
      <c r="L26" s="11">
        <f>AVERAGE(B26:K26)</f>
        <v>0.6</v>
      </c>
    </row>
    <row r="27" spans="1:12">
      <c r="B27" s="11"/>
    </row>
    <row r="28" spans="1:12">
      <c r="A28" s="2" t="s">
        <v>58</v>
      </c>
      <c r="B28" s="11"/>
    </row>
    <row r="29" spans="1:12">
      <c r="A29" s="3" t="s">
        <v>281</v>
      </c>
      <c r="B29" s="32">
        <f>SUM('T1-1b. Medical index'!C133:C136)</f>
        <v>0.66666666666666663</v>
      </c>
      <c r="C29" s="11">
        <f>SUM('T1-1b. Medical index'!D133:D136)</f>
        <v>0</v>
      </c>
      <c r="D29" s="11">
        <f>SUM('T1-1b. Medical index'!E133:E136)</f>
        <v>0</v>
      </c>
      <c r="E29" s="32">
        <f>SUM('T1-1b. Medical index'!F133:F136)</f>
        <v>0</v>
      </c>
      <c r="F29" s="32">
        <f>SUM('T1-1b. Medical index'!G133:G136)</f>
        <v>0.33333333333333331</v>
      </c>
      <c r="G29" s="32">
        <f>SUM('T1-1b. Medical index'!H133:H136)</f>
        <v>0.66666666666666663</v>
      </c>
      <c r="H29" s="11">
        <f>SUM('T1-1b. Medical index'!I133:I136)</f>
        <v>0</v>
      </c>
      <c r="I29" s="11">
        <f>SUM('T1-1b. Medical index'!J133:J136)</f>
        <v>0</v>
      </c>
      <c r="J29" s="11">
        <f>SUM('T1-1b. Medical index'!K133:K136)</f>
        <v>0</v>
      </c>
      <c r="K29" s="11">
        <f>SUM('T1-1b. Medical index'!L133:L136)</f>
        <v>0</v>
      </c>
      <c r="L29" s="11">
        <f>AVERAGE(B29:K29)</f>
        <v>0.16666666666666666</v>
      </c>
    </row>
    <row r="30" spans="1:12">
      <c r="B30" s="11"/>
    </row>
    <row r="31" spans="1:12">
      <c r="A31" s="2" t="s">
        <v>65</v>
      </c>
      <c r="B31" s="11"/>
    </row>
    <row r="32" spans="1:12">
      <c r="A32" s="3" t="s">
        <v>285</v>
      </c>
      <c r="B32" s="11">
        <f>SUM('T1-1b. Medical index'!C144:C146)</f>
        <v>0</v>
      </c>
      <c r="C32" s="11">
        <f>SUM('T1-1b. Medical index'!D144:D146)</f>
        <v>0</v>
      </c>
      <c r="D32" s="11">
        <f>SUM('T1-1b. Medical index'!E144:E146)</f>
        <v>0</v>
      </c>
      <c r="E32" s="11">
        <f>SUM('T1-1b. Medical index'!F144:F146)</f>
        <v>0</v>
      </c>
      <c r="F32" s="11">
        <f>SUM('T1-1b. Medical index'!G144:G146)</f>
        <v>0</v>
      </c>
      <c r="G32" s="11">
        <f>SUM('T1-1b. Medical index'!H144:H146)</f>
        <v>0.5</v>
      </c>
      <c r="H32" s="11">
        <f>SUM('T1-1b. Medical index'!I144:I146)</f>
        <v>0</v>
      </c>
      <c r="I32" s="11">
        <f>SUM('T1-1b. Medical index'!J144:J146)</f>
        <v>0</v>
      </c>
      <c r="J32" s="11">
        <f>SUM('T1-1b. Medical index'!K144:K146)</f>
        <v>0</v>
      </c>
      <c r="K32" s="11">
        <f>SUM('T1-1b. Medical index'!L144:L146)</f>
        <v>0</v>
      </c>
      <c r="L32" s="80">
        <f>AVERAGE(B32:K32)</f>
        <v>0.05</v>
      </c>
    </row>
    <row r="33" spans="1:12">
      <c r="B33" s="11"/>
    </row>
    <row r="34" spans="1:12">
      <c r="A34" s="2" t="s">
        <v>72</v>
      </c>
      <c r="B34" s="11"/>
    </row>
    <row r="35" spans="1:12">
      <c r="A35" s="3" t="s">
        <v>275</v>
      </c>
      <c r="B35" s="11">
        <f>IF('T1-1a. Medical'!C155="","..",(100-'T1-1a. Medical'!C155)/100)</f>
        <v>0</v>
      </c>
      <c r="C35" s="11">
        <f>IF('T1-1a. Medical'!D155="","..",(100-'T1-1a. Medical'!D155)/100)</f>
        <v>0</v>
      </c>
      <c r="D35" s="11">
        <f>IF('T1-1a. Medical'!E155="","..",(100-'T1-1a. Medical'!E155)/100)</f>
        <v>0</v>
      </c>
      <c r="E35" s="11">
        <f>IF('T1-1a. Medical'!F155="","..",(100-'T1-1a. Medical'!F155)/100)</f>
        <v>0</v>
      </c>
      <c r="F35" s="11">
        <f>IF('T1-1a. Medical'!G155="","..",(100-'T1-1a. Medical'!G155)/100)</f>
        <v>0</v>
      </c>
      <c r="G35" s="11">
        <f>IF('T1-1a. Medical'!H155="","..",(100-'T1-1a. Medical'!H155)/100)</f>
        <v>0</v>
      </c>
      <c r="H35" s="11">
        <f>IF('T1-1a. Medical'!I155="","..",(100-'T1-1a. Medical'!I155)/100)</f>
        <v>0</v>
      </c>
      <c r="I35" s="11">
        <f>IF('T1-1a. Medical'!J155="","..",(100-'T1-1a. Medical'!J155)/100)</f>
        <v>0</v>
      </c>
      <c r="J35" s="11">
        <f>IF('T1-1a. Medical'!K155="","..",(100-'T1-1a. Medical'!K155)/100)</f>
        <v>0</v>
      </c>
      <c r="K35" s="11">
        <f>IF('T1-1a. Medical'!L155="","..",(100-'T1-1a. Medical'!L155)/100)</f>
        <v>0</v>
      </c>
      <c r="L35" s="80">
        <f t="shared" ref="L35:L40" si="0">AVERAGE(B35:K35)</f>
        <v>0</v>
      </c>
    </row>
    <row r="36" spans="1:12">
      <c r="A36" s="79" t="s">
        <v>76</v>
      </c>
      <c r="B36" s="11">
        <f>IF('T1-1a. Medical'!C157="","..",(100-'T1-1a. Medical'!C157)/100)</f>
        <v>0</v>
      </c>
      <c r="C36" s="11">
        <f>IF('T1-1a. Medical'!D157="","..",(100-'T1-1a. Medical'!D157)/100)</f>
        <v>0</v>
      </c>
      <c r="D36" s="11">
        <f>IF('T1-1a. Medical'!E157="","..",(100-'T1-1a. Medical'!E157)/100)</f>
        <v>0</v>
      </c>
      <c r="E36" s="11">
        <f>IF('T1-1a. Medical'!F157="","..",(100-'T1-1a. Medical'!F157)/100)</f>
        <v>0</v>
      </c>
      <c r="F36" s="11">
        <f>IF('T1-1a. Medical'!G157="","..",(100-'T1-1a. Medical'!G157)/100)</f>
        <v>0</v>
      </c>
      <c r="G36" s="11">
        <f>IF('T1-1a. Medical'!H157="","..",(100-'T1-1a. Medical'!H157)/100)</f>
        <v>0</v>
      </c>
      <c r="H36" s="11">
        <f>IF('T1-1a. Medical'!I157="","..",(100-'T1-1a. Medical'!I157)/100)</f>
        <v>0</v>
      </c>
      <c r="I36" s="11">
        <f>IF('T1-1a. Medical'!J157="","..",(100-'T1-1a. Medical'!J157)/100)</f>
        <v>0</v>
      </c>
      <c r="J36" s="11">
        <f>IF('T1-1a. Medical'!K157="","..",(100-'T1-1a. Medical'!K157)/100)</f>
        <v>0</v>
      </c>
      <c r="K36" s="11">
        <f>IF('T1-1a. Medical'!L157="","..",(100-'T1-1a. Medical'!L157)/100)</f>
        <v>0</v>
      </c>
      <c r="L36" s="80">
        <f t="shared" si="0"/>
        <v>0</v>
      </c>
    </row>
    <row r="37" spans="1:12" s="19" customFormat="1">
      <c r="A37" s="3" t="s">
        <v>276</v>
      </c>
      <c r="B37" s="11">
        <f>IF('T1-1a. Medical'!C162="","..",IF('T1-1a. Medical'!C162="NA",0.75,(100-'T1-1a. Medical'!C162)/100))</f>
        <v>0.75</v>
      </c>
      <c r="C37" s="11">
        <f>IF('T1-1a. Medical'!D162="","..",IF('T1-1a. Medical'!D162="NA",0.75,(100-'T1-1a. Medical'!D162)/100))</f>
        <v>0</v>
      </c>
      <c r="D37" s="11">
        <f>IF('T1-1a. Medical'!E162="","..",IF('T1-1a. Medical'!E162="NA",0.75,(100-'T1-1a. Medical'!E162)/100))</f>
        <v>0.35</v>
      </c>
      <c r="E37" s="11">
        <f>IF('T1-1a. Medical'!F162="","..",IF('T1-1a. Medical'!F162="NA",0.75,(100-'T1-1a. Medical'!F162)/100))</f>
        <v>0.75</v>
      </c>
      <c r="F37" s="11">
        <f>IF('T1-1a. Medical'!G162="","..",IF('T1-1a. Medical'!G162="NA",0.75,(100-'T1-1a. Medical'!G162)/100))</f>
        <v>0.3</v>
      </c>
      <c r="G37" s="11">
        <f>IF('T1-1a. Medical'!H162="","..",IF('T1-1a. Medical'!H162="NA",0.75,(100-'T1-1a. Medical'!H162)/100))</f>
        <v>1</v>
      </c>
      <c r="H37" s="11">
        <f>IF('T1-1a. Medical'!I162="","..",IF('T1-1a. Medical'!I162="NA",0.75,(100-'T1-1a. Medical'!I162)/100))</f>
        <v>0.75</v>
      </c>
      <c r="I37" s="11">
        <f>IF('T1-1a. Medical'!J162="","..",IF('T1-1a. Medical'!J162="NA",0.75,(100-'T1-1a. Medical'!J162)/100))</f>
        <v>0</v>
      </c>
      <c r="J37" s="11">
        <f>IF('T1-1a. Medical'!K162="","..",IF('T1-1a. Medical'!K162="NA",0.75,(100-'T1-1a. Medical'!K162)/100))</f>
        <v>0.51</v>
      </c>
      <c r="K37" s="11">
        <f>IF('T1-1a. Medical'!L162="","..",IF('T1-1a. Medical'!L162="NA",0.75,(100-'T1-1a. Medical'!L162)/100))</f>
        <v>0</v>
      </c>
      <c r="L37" s="80">
        <f t="shared" si="0"/>
        <v>0.441</v>
      </c>
    </row>
    <row r="38" spans="1:12" s="19" customFormat="1">
      <c r="A38" s="79" t="s">
        <v>76</v>
      </c>
      <c r="B38" s="11">
        <f>IF('T1-1a. Medical'!C164="","..",IF('T1-1a. Medical'!C164="NA",0.75,(100-'T1-1a. Medical'!C164)/100))</f>
        <v>0.75</v>
      </c>
      <c r="C38" s="11">
        <f>IF('T1-1a. Medical'!D164="","..",IF('T1-1a. Medical'!D164="NA",0.75,(100-'T1-1a. Medical'!D164)/100))</f>
        <v>0</v>
      </c>
      <c r="D38" s="11">
        <f>IF('T1-1a. Medical'!E164="","..",IF('T1-1a. Medical'!E164="NA",0.75,(100-'T1-1a. Medical'!E164)/100))</f>
        <v>0.33</v>
      </c>
      <c r="E38" s="11">
        <f>IF('T1-1a. Medical'!F164="","..",IF('T1-1a. Medical'!F164="NA",0.75,(100-'T1-1a. Medical'!F164)/100))</f>
        <v>0.75</v>
      </c>
      <c r="F38" s="11">
        <f>IF('T1-1a. Medical'!G164="","..",IF('T1-1a. Medical'!G164="NA",0.75,(100-'T1-1a. Medical'!G164)/100))</f>
        <v>0.3</v>
      </c>
      <c r="G38" s="11">
        <f>IF('T1-1a. Medical'!H164="","..",IF('T1-1a. Medical'!H164="NA",0.75,(100-'T1-1a. Medical'!H164)/100))</f>
        <v>1</v>
      </c>
      <c r="H38" s="11">
        <f>IF('T1-1a. Medical'!I164="","..",IF('T1-1a. Medical'!I164="NA",0.75,(100-'T1-1a. Medical'!I164)/100))</f>
        <v>0.75</v>
      </c>
      <c r="I38" s="11">
        <f>IF('T1-1a. Medical'!J164="","..",IF('T1-1a. Medical'!J164="NA",0.75,(100-'T1-1a. Medical'!J164)/100))</f>
        <v>0</v>
      </c>
      <c r="J38" s="11">
        <f>IF('T1-1a. Medical'!K164="","..",IF('T1-1a. Medical'!K164="NA",0.75,(100-'T1-1a. Medical'!K164)/100))</f>
        <v>0.51</v>
      </c>
      <c r="K38" s="11">
        <f>IF('T1-1a. Medical'!L164="","..",IF('T1-1a. Medical'!L164="NA",0.75,(100-'T1-1a. Medical'!L164)/100))</f>
        <v>0</v>
      </c>
      <c r="L38" s="80">
        <f t="shared" si="0"/>
        <v>0.43899999999999995</v>
      </c>
    </row>
    <row r="39" spans="1:12">
      <c r="A39" s="3" t="s">
        <v>260</v>
      </c>
      <c r="B39" s="11">
        <f>IF('T1-1a. Medical'!C169="","..",IF('T1-1a. Medical'!C169="&lt;100",0.01,(100-'T1-1a. Medical'!C169)/100))</f>
        <v>0</v>
      </c>
      <c r="C39" s="11">
        <f>IF('T1-1a. Medical'!D169="","..",IF('T1-1a. Medical'!D169="&lt;100",0.01,(100-'T1-1a. Medical'!D169)/100))</f>
        <v>0.01</v>
      </c>
      <c r="D39" s="11">
        <f>IF('T1-1a. Medical'!E169="","..",IF('T1-1a. Medical'!E169="&lt;100",0.01,(100-'T1-1a. Medical'!E169)/100))</f>
        <v>0</v>
      </c>
      <c r="E39" s="11">
        <f>IF('T1-1a. Medical'!F169="","..",IF('T1-1a. Medical'!F169="&lt;100",0.01,(100-'T1-1a. Medical'!F169)/100))</f>
        <v>0.01</v>
      </c>
      <c r="F39" s="11">
        <f>IF('T1-1a. Medical'!G169="","..",IF('T1-1a. Medical'!G169="&lt;100",0.01,(100-'T1-1a. Medical'!G169)/100))</f>
        <v>0.01</v>
      </c>
      <c r="G39" s="11">
        <f>IF('T1-1a. Medical'!H169="","..",IF('T1-1a. Medical'!H169="&lt;100",0.01,(100-'T1-1a. Medical'!H169)/100))</f>
        <v>0</v>
      </c>
      <c r="H39" s="11">
        <f>IF('T1-1a. Medical'!I169="","..",IF('T1-1a. Medical'!I169="&lt;100",0.01,(100-'T1-1a. Medical'!I169)/100))</f>
        <v>0</v>
      </c>
      <c r="I39" s="11">
        <f>IF('T1-1a. Medical'!J169="","..",IF('T1-1a. Medical'!J169="&lt;100",0.01,(100-'T1-1a. Medical'!J169)/100))</f>
        <v>0</v>
      </c>
      <c r="J39" s="11">
        <f>IF('T1-1a. Medical'!K169="","..",IF('T1-1a. Medical'!K169="&lt;100",0.01,(100-'T1-1a. Medical'!K169)/100))</f>
        <v>0</v>
      </c>
      <c r="K39" s="11">
        <f>IF('T1-1a. Medical'!L169="","..",IF('T1-1a. Medical'!L169="&lt;100",0.01,(100-'T1-1a. Medical'!L169)/100))</f>
        <v>0</v>
      </c>
      <c r="L39" s="80">
        <f t="shared" si="0"/>
        <v>3.0000000000000001E-3</v>
      </c>
    </row>
    <row r="40" spans="1:12">
      <c r="A40" s="79" t="s">
        <v>76</v>
      </c>
      <c r="B40" s="11">
        <f>IF('T1-1a. Medical'!C171="","..",IF('T1-1a. Medical'!C171="&lt;100",0.01,(100-'T1-1a. Medical'!C171)/100))</f>
        <v>0</v>
      </c>
      <c r="C40" s="11">
        <f>IF('T1-1a. Medical'!D171="","..",IF('T1-1a. Medical'!D171="&lt;100",0.01,(100-'T1-1a. Medical'!D171)/100))</f>
        <v>0.01</v>
      </c>
      <c r="D40" s="11">
        <f>IF('T1-1a. Medical'!E171="","..",IF('T1-1a. Medical'!E171="&lt;100",0.01,(100-'T1-1a. Medical'!E171)/100))</f>
        <v>0</v>
      </c>
      <c r="E40" s="11">
        <f>IF('T1-1a. Medical'!F171="","..",IF('T1-1a. Medical'!F171="&lt;100",0.01,(100-'T1-1a. Medical'!F171)/100))</f>
        <v>0.01</v>
      </c>
      <c r="F40" s="11">
        <f>IF('T1-1a. Medical'!G171="","..",IF('T1-1a. Medical'!G171="&lt;100",0.01,(100-'T1-1a. Medical'!G171)/100))</f>
        <v>0.01</v>
      </c>
      <c r="G40" s="11">
        <f>IF('T1-1a. Medical'!H171="","..",IF('T1-1a. Medical'!H171="&lt;100",0.01,(100-'T1-1a. Medical'!H171)/100))</f>
        <v>0</v>
      </c>
      <c r="H40" s="11">
        <f>IF('T1-1a. Medical'!I171="","..",IF('T1-1a. Medical'!I171="&lt;100",0.01,(100-'T1-1a. Medical'!I171)/100))</f>
        <v>0</v>
      </c>
      <c r="I40" s="11">
        <f>IF('T1-1a. Medical'!J171="","..",IF('T1-1a. Medical'!J171="&lt;100",0.01,(100-'T1-1a. Medical'!J171)/100))</f>
        <v>0</v>
      </c>
      <c r="J40" s="11">
        <f>IF('T1-1a. Medical'!K171="","..",IF('T1-1a. Medical'!K171="&lt;100",0.01,(100-'T1-1a. Medical'!K171)/100))</f>
        <v>0</v>
      </c>
      <c r="K40" s="11">
        <f>IF('T1-1a. Medical'!L171="","..",IF('T1-1a. Medical'!L171="&lt;100",0.01,(100-'T1-1a. Medical'!L171)/100))</f>
        <v>0</v>
      </c>
      <c r="L40" s="80">
        <f t="shared" si="0"/>
        <v>3.0000000000000001E-3</v>
      </c>
    </row>
    <row r="41" spans="1:12">
      <c r="A41" s="4"/>
      <c r="B41" s="11"/>
      <c r="L41" s="80"/>
    </row>
    <row r="42" spans="1:12">
      <c r="A42" s="2" t="s">
        <v>80</v>
      </c>
      <c r="B42" s="11"/>
      <c r="L42" s="80"/>
    </row>
    <row r="43" spans="1:12">
      <c r="A43" s="3" t="s">
        <v>277</v>
      </c>
      <c r="B43" s="11">
        <f>IF('T1-1a. Medical'!C197="Yes",1,IF('T1-1a. Medical'!C198="Yes",0.75,IF('T1-1a. Medical'!C199="Yes",0.5,IF('T1-1a. Medical'!C200="yes",0.5,0))))</f>
        <v>0.5</v>
      </c>
      <c r="C43" s="11">
        <f>IF('T1-1a. Medical'!D197="Yes",1,IF('T1-1a. Medical'!D198="Yes",0.75,IF('T1-1a. Medical'!D199="Yes",0.5,IF('T1-1a. Medical'!D200="yes",0.5,0))))</f>
        <v>0</v>
      </c>
      <c r="D43" s="11">
        <f>IF('T1-1a. Medical'!E197="Yes",1,IF('T1-1a. Medical'!E198="Yes",0.75,IF('T1-1a. Medical'!E199="Yes",0.5,IF('T1-1a. Medical'!E200="yes",0.5,0))))</f>
        <v>1</v>
      </c>
      <c r="E43" s="11">
        <f>IF('T1-1a. Medical'!F197="Yes",1,IF('T1-1a. Medical'!F198="Yes",0.75,IF('T1-1a. Medical'!F199="Yes",0.5,IF('T1-1a. Medical'!F200="yes",0.5,0))))</f>
        <v>0.5</v>
      </c>
      <c r="F43" s="11">
        <f>IF('T1-1a. Medical'!G197="Yes",1,IF('T1-1a. Medical'!G198="Yes",0.75,IF('T1-1a. Medical'!G199="Yes",0.5,IF('T1-1a. Medical'!G200="yes",0.5,0))))</f>
        <v>0.5</v>
      </c>
      <c r="G43" s="11">
        <f>IF('T1-1a. Medical'!H197="Yes",1,IF('T1-1a. Medical'!H198="Yes",0.75,IF('T1-1a. Medical'!H199="Yes",0.5,IF('T1-1a. Medical'!H200="yes",0.5,0))))</f>
        <v>0.5</v>
      </c>
      <c r="H43" s="11">
        <f>IF('T1-1a. Medical'!I197="Yes",1,IF('T1-1a. Medical'!I198="Yes",0.75,IF('T1-1a. Medical'!I199="Yes",0.5,IF('T1-1a. Medical'!I200="yes",0.5,0))))</f>
        <v>0.5</v>
      </c>
      <c r="I43" s="11">
        <f>IF('T1-1a. Medical'!J197="Yes",1,IF('T1-1a. Medical'!J198="Yes",0.75,IF('T1-1a. Medical'!J199="Yes",0.5,IF('T1-1a. Medical'!J200="yes",0.5,0))))</f>
        <v>0.5</v>
      </c>
      <c r="J43" s="11">
        <f>IF('T1-1a. Medical'!K197="Yes",1,IF('T1-1a. Medical'!K198="Yes",0.75,IF('T1-1a. Medical'!K199="Yes",0.5,IF('T1-1a. Medical'!K200="yes",0.5,0))))</f>
        <v>0.75</v>
      </c>
      <c r="K43" s="11">
        <f>IF('T1-1a. Medical'!L197="Yes",1,IF('T1-1a. Medical'!L198="Yes",0.75,IF('T1-1a. Medical'!L199="Yes",0.5,IF('T1-1a. Medical'!L200="yes",0.5,0))))</f>
        <v>0</v>
      </c>
      <c r="L43" s="80">
        <f>AVERAGE(B43:K43)</f>
        <v>0.47499999999999998</v>
      </c>
    </row>
    <row r="44" spans="1:12">
      <c r="A44" s="3" t="s">
        <v>278</v>
      </c>
      <c r="B44" s="11">
        <f>IF('T1-1a. Medical'!C205="Yes",1,0)</f>
        <v>0</v>
      </c>
      <c r="C44" s="11">
        <f>IF('T1-1a. Medical'!D205="Yes",1,0)</f>
        <v>0</v>
      </c>
      <c r="D44" s="11">
        <f>IF('T1-1a. Medical'!E205="Yes",1,0)</f>
        <v>1</v>
      </c>
      <c r="E44" s="11">
        <f>IF('T1-1a. Medical'!F205="Yes",1,0)</f>
        <v>0</v>
      </c>
      <c r="F44" s="11">
        <f>IF('T1-1a. Medical'!G205="Yes",1,0)</f>
        <v>0</v>
      </c>
      <c r="G44" s="11">
        <f>IF('T1-1a. Medical'!H205="Yes",1,0)</f>
        <v>1</v>
      </c>
      <c r="H44" s="11">
        <f>IF('T1-1a. Medical'!I205="Yes",1,0)</f>
        <v>0</v>
      </c>
      <c r="I44" s="11">
        <f>IF('T1-1a. Medical'!J205="Yes",1,0)</f>
        <v>0</v>
      </c>
      <c r="J44" s="11">
        <f>IF('T1-1a. Medical'!K205="Yes",1,0)</f>
        <v>1</v>
      </c>
      <c r="K44" s="11">
        <f>IF('T1-1a. Medical'!L205="Yes",1,0)</f>
        <v>1</v>
      </c>
      <c r="L44" s="80">
        <f>AVERAGE(B44:K44)</f>
        <v>0.4</v>
      </c>
    </row>
    <row r="45" spans="1:12">
      <c r="A45" s="4"/>
      <c r="B45" s="11"/>
    </row>
    <row r="46" spans="1:12">
      <c r="A46" s="2" t="s">
        <v>118</v>
      </c>
      <c r="B46" s="11"/>
    </row>
    <row r="47" spans="1:12">
      <c r="A47" s="3" t="s">
        <v>284</v>
      </c>
      <c r="B47" s="11">
        <f>IF('T1-1a. Medical'!C229="Yes",1,0)</f>
        <v>1</v>
      </c>
      <c r="C47" s="11">
        <f>IF('T1-1a. Medical'!D229="Yes",1,0)</f>
        <v>1</v>
      </c>
      <c r="D47" s="11">
        <f>IF('T1-1a. Medical'!E229="Yes",1,0)</f>
        <v>1</v>
      </c>
      <c r="E47" s="11">
        <f>IF('T1-1a. Medical'!F229="Yes",1,0)</f>
        <v>0</v>
      </c>
      <c r="F47" s="11">
        <f>IF('T1-1a. Medical'!G229="Yes",1,0)</f>
        <v>1</v>
      </c>
      <c r="G47" s="11">
        <f>IF('T1-1a. Medical'!H229="Yes",1,0)</f>
        <v>1</v>
      </c>
      <c r="H47" s="11">
        <f>IF('T1-1a. Medical'!I229="Yes",1,0)</f>
        <v>1</v>
      </c>
      <c r="I47" s="11">
        <f>IF('T1-1a. Medical'!J229="Yes",1,0)</f>
        <v>0</v>
      </c>
      <c r="J47" s="11">
        <f>IF('T1-1a. Medical'!K229="Yes",1,0)</f>
        <v>0</v>
      </c>
      <c r="K47" s="11">
        <f>IF('T1-1a. Medical'!L229="Yes",1,0)</f>
        <v>0</v>
      </c>
      <c r="L47" s="11">
        <f t="shared" ref="L47:L55" si="1">AVERAGE(B47:K47)</f>
        <v>0.6</v>
      </c>
    </row>
    <row r="48" spans="1:12">
      <c r="A48" s="3" t="s">
        <v>261</v>
      </c>
      <c r="B48" s="11">
        <f>IF('T1-1a. Medical'!C234="Yes",1,0)</f>
        <v>0</v>
      </c>
      <c r="C48" s="11">
        <f>IF('T1-1a. Medical'!D234="Yes",1,0)</f>
        <v>0</v>
      </c>
      <c r="D48" s="11">
        <f>IF('T1-1a. Medical'!E234="Yes",1,0)</f>
        <v>0</v>
      </c>
      <c r="E48" s="11">
        <f>IF('T1-1a. Medical'!F234="Yes",1,0)</f>
        <v>0</v>
      </c>
      <c r="F48" s="11">
        <f>IF('T1-1a. Medical'!G234="Yes",1,0)</f>
        <v>0</v>
      </c>
      <c r="G48" s="11">
        <f>IF('T1-1a. Medical'!H234="Yes",1,0)</f>
        <v>0</v>
      </c>
      <c r="H48" s="11">
        <f>IF('T1-1a. Medical'!I234="Yes",1,0)</f>
        <v>0</v>
      </c>
      <c r="I48" s="11">
        <f>IF('T1-1a. Medical'!J234="Yes",1,0)</f>
        <v>0</v>
      </c>
      <c r="J48" s="11">
        <f>IF('T1-1a. Medical'!K234="Yes",1,0)</f>
        <v>0</v>
      </c>
      <c r="K48" s="11">
        <f>IF('T1-1a. Medical'!L234="Yes",1,0)</f>
        <v>0</v>
      </c>
      <c r="L48" s="11">
        <f t="shared" si="1"/>
        <v>0</v>
      </c>
    </row>
    <row r="49" spans="1:12">
      <c r="A49" s="3" t="s">
        <v>262</v>
      </c>
      <c r="B49" s="11">
        <f>IF('T1-1a. Medical'!C239="Yes",1,IF('T1-1a. Medical'!C240="",0,0.5))</f>
        <v>0</v>
      </c>
      <c r="C49" s="11">
        <f>IF('T1-1a. Medical'!D239="Yes",1,IF('T1-1a. Medical'!D240="",0,0.5))</f>
        <v>1</v>
      </c>
      <c r="D49" s="11">
        <f>IF('T1-1a. Medical'!E239="Yes",1,IF('T1-1a. Medical'!E240="",0,0.5))</f>
        <v>1</v>
      </c>
      <c r="E49" s="11">
        <f>IF('T1-1a. Medical'!F239="Yes",1,IF('T1-1a. Medical'!F240="",0,0.5))</f>
        <v>0</v>
      </c>
      <c r="F49" s="11">
        <f>IF('T1-1a. Medical'!G239="Yes",1,IF('T1-1a. Medical'!G240="",0,0.5))</f>
        <v>0.5</v>
      </c>
      <c r="G49" s="11">
        <f>IF('T1-1a. Medical'!H239="Yes",1,IF('T1-1a. Medical'!H240="",0,0.5))</f>
        <v>0.5</v>
      </c>
      <c r="H49" s="11">
        <f>IF('T1-1a. Medical'!I239="Yes",1,IF('T1-1a. Medical'!I240="",0,0.5))</f>
        <v>1</v>
      </c>
      <c r="I49" s="11">
        <f>IF('T1-1a. Medical'!J239="Yes",1,IF('T1-1a. Medical'!J240="",0,0.5))</f>
        <v>1</v>
      </c>
      <c r="J49" s="11">
        <f>IF('T1-1a. Medical'!K239="Yes",1,IF('T1-1a. Medical'!K240="",0,0.5))</f>
        <v>0</v>
      </c>
      <c r="K49" s="11">
        <f>IF('T1-1a. Medical'!L239="Yes",1,IF('T1-1a. Medical'!L240="",0,0.5))</f>
        <v>0</v>
      </c>
      <c r="L49" s="11">
        <f t="shared" si="1"/>
        <v>0.5</v>
      </c>
    </row>
    <row r="50" spans="1:12">
      <c r="A50" s="3" t="s">
        <v>279</v>
      </c>
      <c r="B50" s="11">
        <f>IF('T1-1a. Medical'!C243="Yes",1,0)</f>
        <v>0</v>
      </c>
      <c r="C50" s="11">
        <f>IF('T1-1a. Medical'!D243="Yes",1,0)</f>
        <v>0</v>
      </c>
      <c r="D50" s="11">
        <f>IF('T1-1a. Medical'!E243="Yes",1,0)</f>
        <v>0</v>
      </c>
      <c r="E50" s="11">
        <f>IF('T1-1a. Medical'!F243="Yes",1,0)</f>
        <v>0</v>
      </c>
      <c r="F50" s="11">
        <f>IF('T1-1a. Medical'!G243="Yes",1,0)</f>
        <v>1</v>
      </c>
      <c r="G50" s="11">
        <f>IF('T1-1a. Medical'!H243="Yes",1,0)</f>
        <v>0</v>
      </c>
      <c r="H50" s="11">
        <f>IF('T1-1a. Medical'!I243="Yes",1,0)</f>
        <v>0</v>
      </c>
      <c r="I50" s="11">
        <f>IF('T1-1a. Medical'!J243="Yes",1,0)</f>
        <v>0</v>
      </c>
      <c r="J50" s="11">
        <f>IF('T1-1a. Medical'!K243="Yes",1,0)</f>
        <v>0</v>
      </c>
      <c r="K50" s="11">
        <f>IF('T1-1a. Medical'!L243="Yes",1,0)</f>
        <v>0</v>
      </c>
      <c r="L50" s="11">
        <f t="shared" si="1"/>
        <v>0.1</v>
      </c>
    </row>
    <row r="51" spans="1:12">
      <c r="A51" s="3" t="s">
        <v>280</v>
      </c>
      <c r="B51" s="11">
        <f>IF('T1-1a. Medical'!C250="Yes",1,IF('T1-1a. Medical'!C250="Not allowed",1,0))</f>
        <v>1</v>
      </c>
      <c r="C51" s="11">
        <f>IF('T1-1a. Medical'!D250="Yes",1,IF('T1-1a. Medical'!D250="Not allowed",1,0))</f>
        <v>1</v>
      </c>
      <c r="D51" s="11">
        <f>IF('T1-1a. Medical'!E250="Yes",1,IF('T1-1a. Medical'!E250="Not allowed",1,0))</f>
        <v>0</v>
      </c>
      <c r="E51" s="11">
        <f>IF('T1-1a. Medical'!F250="Yes",1,IF('T1-1a. Medical'!F250="Not allowed",1,0))</f>
        <v>1</v>
      </c>
      <c r="F51" s="11">
        <f>IF('T1-1a. Medical'!G250="Yes",1,IF('T1-1a. Medical'!G250="Not allowed",1,0))</f>
        <v>1</v>
      </c>
      <c r="G51" s="11">
        <f>IF('T1-1a. Medical'!H250="Yes",1,IF('T1-1a. Medical'!H250="Not allowed",1,0))</f>
        <v>1</v>
      </c>
      <c r="H51" s="11">
        <f>IF('T1-1a. Medical'!I250="Yes",1,IF('T1-1a. Medical'!I250="Not allowed",1,0))</f>
        <v>0</v>
      </c>
      <c r="I51" s="11">
        <f>IF('T1-1a. Medical'!J250="Yes",1,IF('T1-1a. Medical'!J250="Not allowed",1,0))</f>
        <v>0</v>
      </c>
      <c r="J51" s="11">
        <f>IF('T1-1a. Medical'!K250="Yes",1,IF('T1-1a. Medical'!K250="Not allowed",1,0))</f>
        <v>0</v>
      </c>
      <c r="K51" s="11">
        <f>IF('T1-1a. Medical'!L250="Yes",1,IF('T1-1a. Medical'!L250="Not allowed",1,0))</f>
        <v>0</v>
      </c>
      <c r="L51" s="11">
        <f t="shared" si="1"/>
        <v>0.5</v>
      </c>
    </row>
    <row r="52" spans="1:12">
      <c r="A52" s="3" t="s">
        <v>282</v>
      </c>
      <c r="B52" s="11">
        <f>IF('T1-1a. Medical'!C256="Yes",1,0)</f>
        <v>0</v>
      </c>
      <c r="C52" s="11">
        <f>IF('T1-1a. Medical'!D256="Yes",1,0)</f>
        <v>0</v>
      </c>
      <c r="D52" s="11">
        <f>IF('T1-1a. Medical'!E256="Yes",1,0)</f>
        <v>0</v>
      </c>
      <c r="E52" s="11">
        <f>IF('T1-1a. Medical'!F256="Yes",1,0)</f>
        <v>0</v>
      </c>
      <c r="F52" s="11">
        <f>IF('T1-1a. Medical'!G256="Yes",1,0)</f>
        <v>0</v>
      </c>
      <c r="G52" s="11">
        <f>IF('T1-1a. Medical'!H256="Yes",1,0)</f>
        <v>1</v>
      </c>
      <c r="H52" s="11">
        <f>IF('T1-1a. Medical'!I256="Yes",1,0)</f>
        <v>1</v>
      </c>
      <c r="I52" s="11">
        <f>IF('T1-1a. Medical'!J256="Yes",1,0)</f>
        <v>0</v>
      </c>
      <c r="J52" s="11">
        <f>IF('T1-1a. Medical'!K256="Yes",1,0)</f>
        <v>0</v>
      </c>
      <c r="K52" s="11">
        <f>IF('T1-1a. Medical'!L256="Yes",1,0)</f>
        <v>0</v>
      </c>
      <c r="L52" s="11">
        <f t="shared" si="1"/>
        <v>0.2</v>
      </c>
    </row>
    <row r="53" spans="1:12" ht="12.75" customHeight="1">
      <c r="A53" s="3" t="s">
        <v>263</v>
      </c>
      <c r="B53" s="11">
        <f>IF('T1-1a. Medical'!C260="Yes",1,0)</f>
        <v>1</v>
      </c>
      <c r="C53" s="11">
        <f>IF('T1-1a. Medical'!D260="Yes",1,0)</f>
        <v>0</v>
      </c>
      <c r="D53" s="11">
        <f>IF('T1-1a. Medical'!E260="Yes",1,0)</f>
        <v>0</v>
      </c>
      <c r="E53" s="11">
        <f>IF('T1-1a. Medical'!F260="Yes",1,0)</f>
        <v>0</v>
      </c>
      <c r="F53" s="11">
        <f>IF('T1-1a. Medical'!G260="Yes",1,0)</f>
        <v>1</v>
      </c>
      <c r="G53" s="11">
        <f>IF('T1-1a. Medical'!H260="Yes",1,0)</f>
        <v>1</v>
      </c>
      <c r="H53" s="11">
        <f>IF('T1-1a. Medical'!I260="Yes",1,0)</f>
        <v>0</v>
      </c>
      <c r="I53" s="11">
        <f>IF('T1-1a. Medical'!J260="Yes",1,0)</f>
        <v>0</v>
      </c>
      <c r="J53" s="11">
        <f>IF('T1-1a. Medical'!K260="Yes",1,0)</f>
        <v>0</v>
      </c>
      <c r="K53" s="11">
        <f>IF('T1-1a. Medical'!L260="Yes",1,0)</f>
        <v>0</v>
      </c>
      <c r="L53" s="11">
        <f t="shared" si="1"/>
        <v>0.3</v>
      </c>
    </row>
    <row r="54" spans="1:12">
      <c r="A54" s="3" t="s">
        <v>264</v>
      </c>
      <c r="B54" s="11">
        <f>IF('T1-1a. Medical'!C283="",0,1)</f>
        <v>0</v>
      </c>
      <c r="C54" s="11">
        <f>IF('T1-1a. Medical'!D283="",0,1)</f>
        <v>0</v>
      </c>
      <c r="D54" s="11">
        <f>IF('T1-1a. Medical'!E283="",0,1)</f>
        <v>0</v>
      </c>
      <c r="E54" s="11">
        <f>IF('T1-1a. Medical'!F283="",0,1)</f>
        <v>0</v>
      </c>
      <c r="F54" s="11">
        <f>IF('T1-1a. Medical'!G283="",0,1)</f>
        <v>1</v>
      </c>
      <c r="G54" s="11">
        <f>IF('T1-1a. Medical'!H283="",0,1)</f>
        <v>1</v>
      </c>
      <c r="H54" s="11">
        <f>IF('T1-1a. Medical'!I283="",0,1)</f>
        <v>0</v>
      </c>
      <c r="I54" s="11">
        <f>IF('T1-1a. Medical'!J283="",0,1)</f>
        <v>0</v>
      </c>
      <c r="J54" s="11">
        <f>IF('T1-1a. Medical'!K283="",0,1)</f>
        <v>0</v>
      </c>
      <c r="K54" s="11">
        <f>IF('T1-1a. Medical'!L283="",0,1)</f>
        <v>0</v>
      </c>
      <c r="L54" s="11">
        <f t="shared" si="1"/>
        <v>0.2</v>
      </c>
    </row>
    <row r="55" spans="1:12">
      <c r="A55" s="79" t="s">
        <v>157</v>
      </c>
      <c r="B55" s="11">
        <f>IF('T1-1a. Medical'!C286="",0,1)</f>
        <v>0</v>
      </c>
      <c r="C55" s="11">
        <f>IF('T1-1a. Medical'!D286="",0,1)</f>
        <v>0</v>
      </c>
      <c r="D55" s="11">
        <f>IF('T1-1a. Medical'!E286="",0,1)</f>
        <v>0</v>
      </c>
      <c r="E55" s="11">
        <f>IF('T1-1a. Medical'!F286="",0,1)</f>
        <v>0</v>
      </c>
      <c r="F55" s="11">
        <f>IF('T1-1a. Medical'!G286="",0,1)</f>
        <v>1</v>
      </c>
      <c r="G55" s="11">
        <f>IF('T1-1a. Medical'!H286="",0,1)</f>
        <v>1</v>
      </c>
      <c r="H55" s="11">
        <f>IF('T1-1a. Medical'!I286="",0,1)</f>
        <v>1</v>
      </c>
      <c r="I55" s="11">
        <f>IF('T1-1a. Medical'!J286="",0,1)</f>
        <v>0</v>
      </c>
      <c r="J55" s="11">
        <f>IF('T1-1a. Medical'!K286="",0,1)</f>
        <v>0</v>
      </c>
      <c r="K55" s="11">
        <f>IF('T1-1a. Medical'!L286="",0,1)</f>
        <v>0</v>
      </c>
      <c r="L55" s="11">
        <f t="shared" si="1"/>
        <v>0.3</v>
      </c>
    </row>
    <row r="56" spans="1:12" ht="12.75" customHeight="1">
      <c r="A56" s="3"/>
      <c r="B56" s="11"/>
    </row>
    <row r="57" spans="1:12">
      <c r="A57" s="3" t="s">
        <v>265</v>
      </c>
      <c r="B57" s="11"/>
    </row>
    <row r="58" spans="1:12">
      <c r="A58" s="79" t="s">
        <v>138</v>
      </c>
      <c r="B58" s="11">
        <f>IF('T1-1a. Medical'!C264="Yes",1,0)</f>
        <v>1</v>
      </c>
      <c r="C58" s="11">
        <f>IF('T1-1a. Medical'!D264="Yes",1,0)</f>
        <v>1</v>
      </c>
      <c r="D58" s="11">
        <f>IF('T1-1a. Medical'!E264="Yes",1,0)</f>
        <v>1</v>
      </c>
      <c r="E58" s="11">
        <f>IF('T1-1a. Medical'!F264="Yes",1,0)</f>
        <v>0</v>
      </c>
      <c r="F58" s="11">
        <f>IF('T1-1a. Medical'!G264="Yes",1,0)</f>
        <v>1</v>
      </c>
      <c r="G58" s="11">
        <f>IF('T1-1a. Medical'!H264="Yes",1,0)</f>
        <v>0</v>
      </c>
      <c r="H58" s="11">
        <f>IF('T1-1a. Medical'!I264="Yes",1,0)</f>
        <v>1</v>
      </c>
      <c r="I58" s="11">
        <f>IF('T1-1a. Medical'!J264="Yes",1,0)</f>
        <v>1</v>
      </c>
      <c r="J58" s="11">
        <f>IF('T1-1a. Medical'!K264="Yes",1,0)</f>
        <v>0</v>
      </c>
      <c r="K58" s="11">
        <f>IF('T1-1a. Medical'!L264="Yes",1,0)</f>
        <v>1</v>
      </c>
      <c r="L58" s="11">
        <f>AVERAGE(B58:K58)</f>
        <v>0.7</v>
      </c>
    </row>
    <row r="59" spans="1:12">
      <c r="A59" s="79" t="s">
        <v>139</v>
      </c>
      <c r="B59" s="11">
        <f>IF('T1-1a. Medical'!C265="Yes",1,0)</f>
        <v>1</v>
      </c>
      <c r="C59" s="11">
        <f>IF('T1-1a. Medical'!D265="Yes",1,0)</f>
        <v>1</v>
      </c>
      <c r="D59" s="11">
        <f>IF('T1-1a. Medical'!E265="Yes",1,0)</f>
        <v>1</v>
      </c>
      <c r="E59" s="11">
        <f>IF('T1-1a. Medical'!F265="Yes",1,0)</f>
        <v>1</v>
      </c>
      <c r="F59" s="11">
        <f>IF('T1-1a. Medical'!G265="Yes",1,0)</f>
        <v>1</v>
      </c>
      <c r="G59" s="11">
        <f>IF('T1-1a. Medical'!H265="Yes",1,0)</f>
        <v>1</v>
      </c>
      <c r="H59" s="11">
        <f>IF('T1-1a. Medical'!I265="Yes",1,0)</f>
        <v>1</v>
      </c>
      <c r="I59" s="11">
        <f>IF('T1-1a. Medical'!J265="Yes",1,0)</f>
        <v>1</v>
      </c>
      <c r="J59" s="11">
        <f>IF('T1-1a. Medical'!K265="Yes",1,0)</f>
        <v>1</v>
      </c>
      <c r="K59" s="11">
        <f>IF('T1-1a. Medical'!L265="Yes",1,0)</f>
        <v>1</v>
      </c>
      <c r="L59" s="11">
        <f>AVERAGE(B59:K59)</f>
        <v>1</v>
      </c>
    </row>
    <row r="60" spans="1:12">
      <c r="A60" s="79" t="s">
        <v>140</v>
      </c>
      <c r="B60" s="11">
        <f>IF('T1-1a. Medical'!C266="Yes",1,0)</f>
        <v>0</v>
      </c>
      <c r="C60" s="11">
        <f>IF('T1-1a. Medical'!D266="Yes",1,0)</f>
        <v>1</v>
      </c>
      <c r="D60" s="11">
        <f>IF('T1-1a. Medical'!E266="Yes",1,0)</f>
        <v>0</v>
      </c>
      <c r="E60" s="11">
        <f>IF('T1-1a. Medical'!F266="Yes",1,0)</f>
        <v>0</v>
      </c>
      <c r="F60" s="11">
        <f>IF('T1-1a. Medical'!G266="Yes",1,0)</f>
        <v>0</v>
      </c>
      <c r="G60" s="11">
        <f>IF('T1-1a. Medical'!H266="Yes",1,0)</f>
        <v>0</v>
      </c>
      <c r="H60" s="11">
        <f>IF('T1-1a. Medical'!I266="Yes",1,0)</f>
        <v>0</v>
      </c>
      <c r="I60" s="11">
        <f>IF('T1-1a. Medical'!J266="Yes",1,0)</f>
        <v>1</v>
      </c>
      <c r="J60" s="11">
        <f>IF('T1-1a. Medical'!K266="Yes",1,0)</f>
        <v>0</v>
      </c>
      <c r="K60" s="11">
        <f>IF('T1-1a. Medical'!L266="Yes",1,0)</f>
        <v>0</v>
      </c>
      <c r="L60" s="11">
        <f>AVERAGE(B60:K60)</f>
        <v>0.2</v>
      </c>
    </row>
    <row r="61" spans="1:12">
      <c r="A61" s="79" t="s">
        <v>254</v>
      </c>
      <c r="B61" s="11">
        <f>IF('T1-1a. Medical'!C267="Yes",1,0)</f>
        <v>0</v>
      </c>
      <c r="C61" s="11">
        <f>IF('T1-1a. Medical'!D267="Yes",1,0)</f>
        <v>0</v>
      </c>
      <c r="D61" s="11">
        <f>IF('T1-1a. Medical'!E267="Yes",1,0)</f>
        <v>0</v>
      </c>
      <c r="E61" s="11">
        <f>IF('T1-1a. Medical'!F267="Yes",1,0)</f>
        <v>0</v>
      </c>
      <c r="F61" s="11">
        <f>IF('T1-1a. Medical'!G267="Yes",1,0)</f>
        <v>0</v>
      </c>
      <c r="G61" s="11">
        <f>IF('T1-1a. Medical'!H267="Yes",1,0)</f>
        <v>0</v>
      </c>
      <c r="H61" s="11">
        <f>IF('T1-1a. Medical'!I267="Yes",1,0)</f>
        <v>1</v>
      </c>
      <c r="I61" s="11">
        <f>IF('T1-1a. Medical'!J267="Yes",1,0)</f>
        <v>0</v>
      </c>
      <c r="J61" s="11">
        <f>IF('T1-1a. Medical'!K267="Yes",1,0)</f>
        <v>0</v>
      </c>
      <c r="K61" s="11">
        <f>IF('T1-1a. Medical'!L267="Yes",1,0)</f>
        <v>0</v>
      </c>
      <c r="L61" s="11">
        <f>AVERAGE(B61:K61)</f>
        <v>0.1</v>
      </c>
    </row>
    <row r="62" spans="1:12">
      <c r="A62" s="3" t="s">
        <v>266</v>
      </c>
      <c r="B62" s="11"/>
    </row>
    <row r="63" spans="1:12">
      <c r="A63" s="79" t="s">
        <v>142</v>
      </c>
      <c r="B63" s="11">
        <f>IF('T1-1a. Medical'!C271="",0,1)</f>
        <v>0</v>
      </c>
      <c r="C63" s="11">
        <f>IF('T1-1a. Medical'!D271="",0,1)</f>
        <v>0</v>
      </c>
      <c r="D63" s="11">
        <f>IF('T1-1a. Medical'!E271="",0,1)</f>
        <v>1</v>
      </c>
      <c r="E63" s="11">
        <f>IF('T1-1a. Medical'!F271="",0,1)</f>
        <v>0</v>
      </c>
      <c r="F63" s="11">
        <f>IF('T1-1a. Medical'!G271="",0,1)</f>
        <v>1</v>
      </c>
      <c r="G63" s="11">
        <f>IF('T1-1a. Medical'!H271="",0,1)</f>
        <v>0</v>
      </c>
      <c r="H63" s="11">
        <f>IF('T1-1a. Medical'!I271="",0,1)</f>
        <v>1</v>
      </c>
      <c r="I63" s="11">
        <f>IF('T1-1a. Medical'!J271="",0,1)</f>
        <v>1</v>
      </c>
      <c r="J63" s="11">
        <f>IF('T1-1a. Medical'!K271="",0,1)</f>
        <v>0</v>
      </c>
      <c r="K63" s="11">
        <f>IF('T1-1a. Medical'!L271="",0,1)</f>
        <v>1</v>
      </c>
      <c r="L63" s="11">
        <f>AVERAGE(B63:K63)</f>
        <v>0.5</v>
      </c>
    </row>
    <row r="64" spans="1:12">
      <c r="A64" s="79" t="s">
        <v>143</v>
      </c>
      <c r="B64" s="11">
        <f>IF('T1-1a. Medical'!C272="",0,1)</f>
        <v>0</v>
      </c>
      <c r="C64" s="11">
        <f>IF('T1-1a. Medical'!D272="",0,1)</f>
        <v>0</v>
      </c>
      <c r="D64" s="11">
        <f>IF('T1-1a. Medical'!E272="",0,1)</f>
        <v>1</v>
      </c>
      <c r="E64" s="11">
        <f>IF('T1-1a. Medical'!F272="",0,1)</f>
        <v>0</v>
      </c>
      <c r="F64" s="11">
        <f>IF('T1-1a. Medical'!G272="",0,1)</f>
        <v>0</v>
      </c>
      <c r="G64" s="11">
        <f>IF('T1-1a. Medical'!H272="",0,1)</f>
        <v>0</v>
      </c>
      <c r="H64" s="11">
        <f>IF('T1-1a. Medical'!I272="",0,1)</f>
        <v>1</v>
      </c>
      <c r="I64" s="11">
        <f>IF('T1-1a. Medical'!J272="",0,1)</f>
        <v>1</v>
      </c>
      <c r="J64" s="11">
        <f>IF('T1-1a. Medical'!K272="",0,1)</f>
        <v>1</v>
      </c>
      <c r="K64" s="11">
        <f>IF('T1-1a. Medical'!L272="",0,1)</f>
        <v>1</v>
      </c>
      <c r="L64" s="11">
        <f>AVERAGE(B64:K64)</f>
        <v>0.5</v>
      </c>
    </row>
    <row r="65" spans="1:12">
      <c r="A65" s="79" t="s">
        <v>144</v>
      </c>
      <c r="B65" s="11">
        <f>IF('T1-1a. Medical'!C273="",0,1)</f>
        <v>1</v>
      </c>
      <c r="C65" s="11">
        <f>IF('T1-1a. Medical'!D273="",0,1)</f>
        <v>1</v>
      </c>
      <c r="D65" s="11">
        <f>IF('T1-1a. Medical'!E273="",0,1)</f>
        <v>1</v>
      </c>
      <c r="E65" s="11">
        <f>IF('T1-1a. Medical'!F273="",0,1)</f>
        <v>1</v>
      </c>
      <c r="F65" s="11">
        <f>IF('T1-1a. Medical'!G273="",0,1)</f>
        <v>1</v>
      </c>
      <c r="G65" s="11">
        <f>IF('T1-1a. Medical'!H273="",0,1)</f>
        <v>1</v>
      </c>
      <c r="H65" s="11">
        <f>IF('T1-1a. Medical'!I273="",0,1)</f>
        <v>1</v>
      </c>
      <c r="I65" s="11">
        <f>IF('T1-1a. Medical'!J273="",0,1)</f>
        <v>1</v>
      </c>
      <c r="J65" s="11">
        <f>IF('T1-1a. Medical'!K273="",0,1)</f>
        <v>1</v>
      </c>
      <c r="K65" s="11">
        <f>IF('T1-1a. Medical'!L273="",0,1)</f>
        <v>1</v>
      </c>
      <c r="L65" s="11">
        <f>AVERAGE(B65:K65)</f>
        <v>1</v>
      </c>
    </row>
    <row r="66" spans="1:12">
      <c r="A66" s="79" t="s">
        <v>255</v>
      </c>
      <c r="B66" s="11">
        <f>IF('T1-1a. Medical'!C274="",0,1)</f>
        <v>0</v>
      </c>
      <c r="C66" s="11">
        <f>IF('T1-1a. Medical'!D274="",0,1)</f>
        <v>0</v>
      </c>
      <c r="D66" s="11">
        <f>IF('T1-1a. Medical'!E274="",0,1)</f>
        <v>0</v>
      </c>
      <c r="E66" s="11">
        <f>IF('T1-1a. Medical'!F274="",0,1)</f>
        <v>1</v>
      </c>
      <c r="F66" s="11">
        <f>IF('T1-1a. Medical'!G274="",0,1)</f>
        <v>0</v>
      </c>
      <c r="G66" s="11">
        <f>IF('T1-1a. Medical'!H274="",0,1)</f>
        <v>0</v>
      </c>
      <c r="H66" s="11">
        <f>IF('T1-1a. Medical'!I274="",0,1)</f>
        <v>1</v>
      </c>
      <c r="I66" s="11">
        <f>IF('T1-1a. Medical'!J274="",0,1)</f>
        <v>0</v>
      </c>
      <c r="J66" s="11">
        <f>IF('T1-1a. Medical'!K274="",0,1)</f>
        <v>0</v>
      </c>
      <c r="K66" s="11">
        <f>IF('T1-1a. Medical'!L274="",0,1)</f>
        <v>1</v>
      </c>
      <c r="L66" s="11">
        <f>AVERAGE(B66:K66)</f>
        <v>0.3</v>
      </c>
    </row>
    <row r="69" spans="1:12">
      <c r="A69" s="57"/>
      <c r="B69" s="67"/>
      <c r="C69" s="67"/>
      <c r="D69" s="67"/>
      <c r="E69" s="67"/>
      <c r="F69" s="67"/>
      <c r="G69" s="67"/>
      <c r="H69" s="67"/>
      <c r="I69" s="67"/>
      <c r="J69" s="67"/>
      <c r="K69" s="67"/>
      <c r="L69" s="67"/>
    </row>
    <row r="70" spans="1:12">
      <c r="B70" s="11"/>
    </row>
    <row r="71" spans="1:12">
      <c r="B71" s="11"/>
    </row>
    <row r="72" spans="1:12">
      <c r="B72" s="11"/>
    </row>
    <row r="73" spans="1:12">
      <c r="B73" s="11"/>
    </row>
    <row r="74" spans="1:12">
      <c r="B74" s="11"/>
    </row>
    <row r="75" spans="1:12">
      <c r="B75" s="11"/>
    </row>
    <row r="76" spans="1:12">
      <c r="B76" s="11"/>
    </row>
    <row r="77" spans="1:12">
      <c r="B77" s="11"/>
    </row>
    <row r="78" spans="1:12">
      <c r="B78" s="11"/>
    </row>
    <row r="79" spans="1:12">
      <c r="B79" s="11"/>
    </row>
    <row r="80" spans="1:12">
      <c r="B80" s="11"/>
    </row>
    <row r="81" spans="2:2">
      <c r="B81" s="11"/>
    </row>
    <row r="82" spans="2:2">
      <c r="B82" s="11"/>
    </row>
    <row r="83" spans="2:2">
      <c r="B83" s="11"/>
    </row>
    <row r="84" spans="2:2">
      <c r="B84" s="11"/>
    </row>
    <row r="85" spans="2:2">
      <c r="B85" s="11"/>
    </row>
    <row r="86" spans="2:2">
      <c r="B86" s="11"/>
    </row>
    <row r="87" spans="2:2">
      <c r="B87" s="11"/>
    </row>
    <row r="88" spans="2:2">
      <c r="B88" s="11"/>
    </row>
    <row r="89" spans="2:2">
      <c r="B89" s="11"/>
    </row>
    <row r="90" spans="2:2">
      <c r="B90" s="11"/>
    </row>
    <row r="91" spans="2:2">
      <c r="B91" s="11"/>
    </row>
    <row r="92" spans="2:2">
      <c r="B92" s="11"/>
    </row>
    <row r="93" spans="2:2">
      <c r="B93" s="11"/>
    </row>
    <row r="94" spans="2:2">
      <c r="B94" s="11"/>
    </row>
    <row r="95" spans="2:2">
      <c r="B95" s="11"/>
    </row>
    <row r="96" spans="2:2">
      <c r="B96" s="11"/>
    </row>
    <row r="97" spans="2:2">
      <c r="B97" s="11"/>
    </row>
    <row r="98" spans="2:2">
      <c r="B98" s="11"/>
    </row>
    <row r="99" spans="2:2">
      <c r="B99" s="11"/>
    </row>
    <row r="100" spans="2:2">
      <c r="B100" s="11"/>
    </row>
    <row r="101" spans="2:2">
      <c r="B101" s="11"/>
    </row>
  </sheetData>
  <phoneticPr fontId="2" type="noConversion"/>
  <pageMargins left="0.75" right="0.75" top="1" bottom="1" header="0.5" footer="0.5"/>
  <pageSetup paperSize="9" scale="40" orientation="portrait" r:id="rId1"/>
  <headerFooter alignWithMargins="0"/>
</worksheet>
</file>

<file path=xl/worksheets/sheet4.xml><?xml version="1.0" encoding="utf-8"?>
<worksheet xmlns="http://schemas.openxmlformats.org/spreadsheetml/2006/main" xmlns:r="http://schemas.openxmlformats.org/officeDocument/2006/relationships">
  <dimension ref="A1:L300"/>
  <sheetViews>
    <sheetView zoomScale="75" workbookViewId="0">
      <pane ySplit="3" topLeftCell="A67" activePane="bottomLeft" state="frozen"/>
      <selection activeCell="E88" sqref="E88"/>
      <selection pane="bottomLeft" activeCell="B1" sqref="B1"/>
    </sheetView>
  </sheetViews>
  <sheetFormatPr defaultRowHeight="12.75"/>
  <cols>
    <col min="1" max="1" width="6.7109375" style="12" customWidth="1"/>
    <col min="2" max="2" width="110.140625" style="13" customWidth="1"/>
    <col min="3" max="3" width="9.140625" style="13"/>
    <col min="4" max="16384" width="9.140625" style="11"/>
  </cols>
  <sheetData>
    <row r="1" spans="1:12" ht="15.75">
      <c r="B1" s="77" t="s">
        <v>392</v>
      </c>
      <c r="C1" s="90"/>
      <c r="D1" s="11" t="s">
        <v>370</v>
      </c>
    </row>
    <row r="2" spans="1:12">
      <c r="B2" s="1"/>
      <c r="C2" s="1"/>
    </row>
    <row r="3" spans="1:12">
      <c r="A3" s="68"/>
      <c r="B3" s="54"/>
      <c r="C3" s="55" t="s">
        <v>146</v>
      </c>
      <c r="D3" s="56" t="s">
        <v>164</v>
      </c>
      <c r="E3" s="56" t="s">
        <v>183</v>
      </c>
      <c r="F3" s="56" t="s">
        <v>170</v>
      </c>
      <c r="G3" s="56" t="s">
        <v>215</v>
      </c>
      <c r="H3" s="56" t="s">
        <v>216</v>
      </c>
      <c r="I3" s="56" t="s">
        <v>295</v>
      </c>
      <c r="J3" s="56" t="s">
        <v>175</v>
      </c>
      <c r="K3" s="56" t="s">
        <v>182</v>
      </c>
      <c r="L3" s="56" t="s">
        <v>189</v>
      </c>
    </row>
    <row r="4" spans="1:12">
      <c r="J4" s="84"/>
    </row>
    <row r="5" spans="1:12">
      <c r="B5" s="2" t="s">
        <v>326</v>
      </c>
      <c r="C5" s="2"/>
      <c r="E5" s="28"/>
    </row>
    <row r="7" spans="1:12">
      <c r="A7" s="12">
        <v>1</v>
      </c>
      <c r="B7" s="3" t="s">
        <v>327</v>
      </c>
      <c r="C7" s="3"/>
    </row>
    <row r="8" spans="1:12">
      <c r="B8" s="4" t="s">
        <v>331</v>
      </c>
      <c r="C8" s="3" t="s">
        <v>166</v>
      </c>
      <c r="D8" s="11" t="s">
        <v>166</v>
      </c>
      <c r="E8" s="11" t="s">
        <v>166</v>
      </c>
      <c r="F8" s="11" t="s">
        <v>166</v>
      </c>
      <c r="G8" s="11" t="s">
        <v>166</v>
      </c>
      <c r="H8" s="11" t="s">
        <v>166</v>
      </c>
      <c r="I8" s="11" t="s">
        <v>166</v>
      </c>
      <c r="J8" s="11" t="s">
        <v>166</v>
      </c>
      <c r="K8" s="11" t="s">
        <v>166</v>
      </c>
      <c r="L8" s="11" t="s">
        <v>166</v>
      </c>
    </row>
    <row r="9" spans="1:12">
      <c r="B9" s="4" t="s">
        <v>328</v>
      </c>
      <c r="C9" s="3"/>
    </row>
    <row r="10" spans="1:12">
      <c r="B10" s="4" t="s">
        <v>330</v>
      </c>
      <c r="C10" s="3" t="s">
        <v>166</v>
      </c>
      <c r="D10" s="11" t="s">
        <v>166</v>
      </c>
      <c r="E10" s="97" t="s">
        <v>165</v>
      </c>
      <c r="F10" s="11" t="s">
        <v>165</v>
      </c>
      <c r="G10" s="11" t="s">
        <v>166</v>
      </c>
      <c r="H10" s="11" t="s">
        <v>165</v>
      </c>
      <c r="I10" s="11" t="s">
        <v>166</v>
      </c>
      <c r="J10" s="11" t="s">
        <v>166</v>
      </c>
      <c r="K10" s="11" t="s">
        <v>166</v>
      </c>
      <c r="L10" s="11" t="s">
        <v>166</v>
      </c>
    </row>
    <row r="11" spans="1:12">
      <c r="B11" s="4" t="s">
        <v>329</v>
      </c>
      <c r="C11" s="3"/>
    </row>
    <row r="12" spans="1:12">
      <c r="B12" s="4" t="s">
        <v>235</v>
      </c>
      <c r="C12" s="3"/>
      <c r="E12" s="11" t="s">
        <v>371</v>
      </c>
      <c r="F12" s="30" t="s">
        <v>308</v>
      </c>
      <c r="H12" s="27" t="s">
        <v>356</v>
      </c>
      <c r="I12" s="6" t="s">
        <v>199</v>
      </c>
    </row>
    <row r="13" spans="1:12">
      <c r="B13" s="4"/>
      <c r="C13" s="3"/>
      <c r="H13" s="27"/>
      <c r="I13" s="27"/>
    </row>
    <row r="14" spans="1:12">
      <c r="A14" s="12">
        <v>2</v>
      </c>
      <c r="B14" s="3" t="s">
        <v>0</v>
      </c>
      <c r="C14" s="3"/>
    </row>
    <row r="15" spans="1:12">
      <c r="B15" s="4" t="s">
        <v>1</v>
      </c>
      <c r="C15" s="3"/>
      <c r="E15" s="11" t="s">
        <v>165</v>
      </c>
      <c r="F15" s="11" t="s">
        <v>165</v>
      </c>
    </row>
    <row r="16" spans="1:12">
      <c r="B16" s="4" t="s">
        <v>2</v>
      </c>
      <c r="C16" s="3"/>
    </row>
    <row r="17" spans="1:12">
      <c r="B17" s="4" t="s">
        <v>3</v>
      </c>
      <c r="C17" s="3"/>
    </row>
    <row r="18" spans="1:12">
      <c r="B18" s="4" t="s">
        <v>4</v>
      </c>
      <c r="C18" s="3"/>
    </row>
    <row r="19" spans="1:12">
      <c r="B19" s="4" t="s">
        <v>5</v>
      </c>
      <c r="C19" s="3"/>
      <c r="F19" s="11" t="s">
        <v>165</v>
      </c>
      <c r="H19" s="11" t="s">
        <v>165</v>
      </c>
    </row>
    <row r="20" spans="1:12">
      <c r="B20" s="4" t="s">
        <v>6</v>
      </c>
      <c r="C20" s="3"/>
    </row>
    <row r="21" spans="1:12">
      <c r="B21" s="4" t="s">
        <v>7</v>
      </c>
      <c r="C21" s="3"/>
    </row>
    <row r="22" spans="1:12">
      <c r="B22" s="4" t="s">
        <v>8</v>
      </c>
      <c r="C22" s="3"/>
      <c r="H22" s="11" t="s">
        <v>165</v>
      </c>
    </row>
    <row r="23" spans="1:12">
      <c r="B23" s="4" t="s">
        <v>9</v>
      </c>
      <c r="C23" s="3"/>
    </row>
    <row r="24" spans="1:12">
      <c r="B24" s="4" t="s">
        <v>10</v>
      </c>
      <c r="C24" s="3"/>
      <c r="E24" s="97"/>
    </row>
    <row r="25" spans="1:12">
      <c r="B25" s="4" t="s">
        <v>235</v>
      </c>
      <c r="C25" s="3"/>
      <c r="E25" s="97"/>
      <c r="H25" s="11" t="s">
        <v>348</v>
      </c>
      <c r="I25" s="11" t="s">
        <v>296</v>
      </c>
    </row>
    <row r="26" spans="1:12">
      <c r="B26" s="4"/>
      <c r="C26" s="3"/>
    </row>
    <row r="27" spans="1:12">
      <c r="A27" s="12">
        <v>3</v>
      </c>
      <c r="B27" s="3" t="s">
        <v>12</v>
      </c>
      <c r="C27" s="3" t="s">
        <v>166</v>
      </c>
      <c r="D27" s="11" t="s">
        <v>166</v>
      </c>
      <c r="E27" s="11" t="s">
        <v>166</v>
      </c>
      <c r="F27" s="11" t="s">
        <v>166</v>
      </c>
      <c r="G27" s="11" t="s">
        <v>166</v>
      </c>
      <c r="H27" s="11" t="s">
        <v>166</v>
      </c>
      <c r="I27" s="11" t="s">
        <v>166</v>
      </c>
      <c r="J27" s="11" t="s">
        <v>166</v>
      </c>
      <c r="K27" s="11" t="s">
        <v>166</v>
      </c>
      <c r="L27" s="11" t="s">
        <v>166</v>
      </c>
    </row>
    <row r="28" spans="1:12">
      <c r="B28" s="3" t="s">
        <v>11</v>
      </c>
      <c r="C28" s="3"/>
      <c r="E28" s="11" t="s">
        <v>372</v>
      </c>
    </row>
    <row r="29" spans="1:12">
      <c r="B29" s="4" t="s">
        <v>15</v>
      </c>
      <c r="C29" s="3"/>
    </row>
    <row r="30" spans="1:12">
      <c r="B30" s="4" t="s">
        <v>235</v>
      </c>
      <c r="C30" s="6" t="s">
        <v>147</v>
      </c>
    </row>
    <row r="31" spans="1:12">
      <c r="B31" s="4"/>
      <c r="C31" s="3"/>
    </row>
    <row r="32" spans="1:12" s="23" customFormat="1" ht="25.5" customHeight="1">
      <c r="A32" s="14">
        <v>4</v>
      </c>
      <c r="B32" s="7" t="s">
        <v>13</v>
      </c>
      <c r="C32" s="7" t="s">
        <v>166</v>
      </c>
      <c r="D32" s="14" t="s">
        <v>166</v>
      </c>
      <c r="E32" s="9" t="s">
        <v>166</v>
      </c>
      <c r="F32" s="9" t="s">
        <v>166</v>
      </c>
      <c r="G32" s="9" t="s">
        <v>166</v>
      </c>
      <c r="H32" s="93" t="s">
        <v>166</v>
      </c>
      <c r="I32" s="9" t="s">
        <v>166</v>
      </c>
      <c r="J32" s="9" t="s">
        <v>166</v>
      </c>
      <c r="K32" s="9" t="s">
        <v>166</v>
      </c>
      <c r="L32" s="9" t="s">
        <v>166</v>
      </c>
    </row>
    <row r="33" spans="1:12">
      <c r="A33" s="17"/>
      <c r="B33" s="3" t="s">
        <v>17</v>
      </c>
      <c r="C33" s="3" t="s">
        <v>166</v>
      </c>
      <c r="D33" s="11" t="s">
        <v>166</v>
      </c>
      <c r="E33" s="11" t="s">
        <v>165</v>
      </c>
      <c r="F33" s="11" t="s">
        <v>165</v>
      </c>
      <c r="G33" s="11" t="s">
        <v>165</v>
      </c>
      <c r="H33" s="93" t="s">
        <v>165</v>
      </c>
      <c r="I33" s="9" t="s">
        <v>166</v>
      </c>
      <c r="J33" s="11" t="s">
        <v>166</v>
      </c>
      <c r="K33" s="11" t="s">
        <v>166</v>
      </c>
      <c r="L33" s="11" t="s">
        <v>166</v>
      </c>
    </row>
    <row r="34" spans="1:12">
      <c r="B34" s="3" t="s">
        <v>14</v>
      </c>
      <c r="C34" s="3"/>
      <c r="E34" s="88">
        <v>67</v>
      </c>
    </row>
    <row r="35" spans="1:12" s="16" customFormat="1">
      <c r="A35" s="12"/>
      <c r="B35" s="5" t="s">
        <v>16</v>
      </c>
      <c r="C35" s="13"/>
      <c r="D35" s="11"/>
    </row>
    <row r="36" spans="1:12" s="16" customFormat="1">
      <c r="A36" s="12"/>
      <c r="B36" s="29" t="s">
        <v>235</v>
      </c>
      <c r="C36" s="27" t="s">
        <v>194</v>
      </c>
      <c r="D36" s="11"/>
      <c r="E36" s="11" t="s">
        <v>184</v>
      </c>
      <c r="F36" s="30" t="s">
        <v>308</v>
      </c>
      <c r="G36" s="24" t="s">
        <v>217</v>
      </c>
      <c r="H36" s="95" t="s">
        <v>355</v>
      </c>
    </row>
    <row r="37" spans="1:12" s="16" customFormat="1">
      <c r="A37" s="12"/>
      <c r="B37" s="5"/>
      <c r="C37" s="13"/>
      <c r="D37" s="11"/>
      <c r="E37" s="11"/>
      <c r="F37" s="11"/>
      <c r="G37" s="24"/>
    </row>
    <row r="38" spans="1:12" s="16" customFormat="1">
      <c r="A38" s="17"/>
      <c r="B38" s="18"/>
      <c r="C38" s="18"/>
      <c r="G38" s="15"/>
    </row>
    <row r="39" spans="1:12">
      <c r="A39" s="17"/>
      <c r="B39" s="2" t="s">
        <v>18</v>
      </c>
      <c r="C39" s="2"/>
    </row>
    <row r="41" spans="1:12">
      <c r="A41" s="12">
        <v>5</v>
      </c>
      <c r="B41" s="3" t="s">
        <v>19</v>
      </c>
      <c r="C41" s="3"/>
    </row>
    <row r="42" spans="1:12">
      <c r="B42" s="4" t="s">
        <v>22</v>
      </c>
      <c r="C42" s="3" t="s">
        <v>166</v>
      </c>
      <c r="D42" s="11" t="s">
        <v>166</v>
      </c>
      <c r="E42" s="11" t="s">
        <v>166</v>
      </c>
      <c r="F42" s="11" t="s">
        <v>166</v>
      </c>
      <c r="G42" s="11" t="s">
        <v>166</v>
      </c>
      <c r="H42" s="11" t="s">
        <v>166</v>
      </c>
      <c r="I42" s="11" t="s">
        <v>166</v>
      </c>
      <c r="J42" s="11" t="s">
        <v>166</v>
      </c>
      <c r="K42" s="11" t="s">
        <v>166</v>
      </c>
      <c r="L42" s="11" t="s">
        <v>166</v>
      </c>
    </row>
    <row r="43" spans="1:12">
      <c r="B43" s="4" t="s">
        <v>20</v>
      </c>
      <c r="C43" s="3"/>
    </row>
    <row r="44" spans="1:12">
      <c r="B44" s="4" t="s">
        <v>23</v>
      </c>
      <c r="C44" s="3" t="s">
        <v>165</v>
      </c>
      <c r="D44" s="11" t="s">
        <v>166</v>
      </c>
      <c r="E44" s="97" t="s">
        <v>166</v>
      </c>
      <c r="F44" s="11" t="s">
        <v>166</v>
      </c>
      <c r="G44" s="11" t="s">
        <v>166</v>
      </c>
      <c r="H44" s="11" t="s">
        <v>165</v>
      </c>
      <c r="I44" s="11" t="s">
        <v>165</v>
      </c>
      <c r="J44" s="11" t="s">
        <v>166</v>
      </c>
      <c r="K44" s="11" t="s">
        <v>166</v>
      </c>
      <c r="L44" s="11" t="s">
        <v>166</v>
      </c>
    </row>
    <row r="45" spans="1:12">
      <c r="B45" s="4" t="s">
        <v>21</v>
      </c>
      <c r="C45" s="3"/>
      <c r="I45" s="11">
        <v>0</v>
      </c>
    </row>
    <row r="46" spans="1:12">
      <c r="B46" s="4" t="s">
        <v>235</v>
      </c>
      <c r="C46" s="6" t="s">
        <v>148</v>
      </c>
      <c r="E46" s="98" t="s">
        <v>380</v>
      </c>
      <c r="H46" s="11" t="s">
        <v>357</v>
      </c>
      <c r="I46" s="43" t="s">
        <v>296</v>
      </c>
    </row>
    <row r="47" spans="1:12">
      <c r="B47" s="4"/>
      <c r="C47" s="3"/>
    </row>
    <row r="48" spans="1:12">
      <c r="A48" s="12">
        <v>6</v>
      </c>
      <c r="B48" s="3" t="s">
        <v>24</v>
      </c>
      <c r="C48" s="3"/>
    </row>
    <row r="49" spans="1:11">
      <c r="B49" s="4" t="s">
        <v>25</v>
      </c>
      <c r="C49" s="3"/>
    </row>
    <row r="50" spans="1:11">
      <c r="B50" s="4" t="s">
        <v>2</v>
      </c>
      <c r="C50" s="3"/>
    </row>
    <row r="51" spans="1:11">
      <c r="B51" s="4" t="s">
        <v>3</v>
      </c>
      <c r="C51" s="3"/>
    </row>
    <row r="52" spans="1:11">
      <c r="B52" s="4" t="s">
        <v>4</v>
      </c>
      <c r="C52" s="3"/>
    </row>
    <row r="53" spans="1:11">
      <c r="B53" s="4" t="s">
        <v>5</v>
      </c>
      <c r="C53" s="3"/>
    </row>
    <row r="54" spans="1:11">
      <c r="B54" s="4" t="s">
        <v>6</v>
      </c>
      <c r="C54" s="3"/>
    </row>
    <row r="55" spans="1:11">
      <c r="B55" s="4" t="s">
        <v>7</v>
      </c>
      <c r="C55" s="3"/>
    </row>
    <row r="56" spans="1:11">
      <c r="B56" s="4" t="s">
        <v>8</v>
      </c>
      <c r="C56" s="3"/>
    </row>
    <row r="57" spans="1:11">
      <c r="B57" s="4" t="s">
        <v>9</v>
      </c>
      <c r="C57" s="3" t="s">
        <v>165</v>
      </c>
    </row>
    <row r="58" spans="1:11">
      <c r="B58" s="4" t="s">
        <v>10</v>
      </c>
      <c r="C58" s="3"/>
      <c r="I58" s="11" t="s">
        <v>165</v>
      </c>
    </row>
    <row r="59" spans="1:11">
      <c r="B59" s="4" t="s">
        <v>235</v>
      </c>
      <c r="C59" s="3"/>
      <c r="I59" s="6" t="s">
        <v>296</v>
      </c>
    </row>
    <row r="60" spans="1:11">
      <c r="B60" s="4"/>
      <c r="C60" s="3"/>
    </row>
    <row r="61" spans="1:11" ht="25.5">
      <c r="A61" s="12">
        <v>7</v>
      </c>
      <c r="B61" s="3" t="s">
        <v>26</v>
      </c>
      <c r="C61" s="3"/>
    </row>
    <row r="62" spans="1:11">
      <c r="B62" s="4" t="s">
        <v>27</v>
      </c>
      <c r="C62" s="3" t="s">
        <v>165</v>
      </c>
      <c r="E62" s="97"/>
      <c r="G62" s="11" t="s">
        <v>165</v>
      </c>
      <c r="H62" s="11" t="s">
        <v>165</v>
      </c>
      <c r="I62" s="11" t="s">
        <v>165</v>
      </c>
      <c r="K62" s="11" t="s">
        <v>165</v>
      </c>
    </row>
    <row r="63" spans="1:11">
      <c r="B63" s="4" t="s">
        <v>28</v>
      </c>
      <c r="C63" s="3"/>
    </row>
    <row r="64" spans="1:11">
      <c r="B64" s="4" t="s">
        <v>29</v>
      </c>
      <c r="C64" s="3"/>
      <c r="F64" s="11" t="s">
        <v>165</v>
      </c>
    </row>
    <row r="65" spans="1:12">
      <c r="B65" s="4" t="s">
        <v>235</v>
      </c>
      <c r="C65" s="3"/>
      <c r="D65" s="11" t="s">
        <v>236</v>
      </c>
    </row>
    <row r="66" spans="1:12">
      <c r="B66" s="4"/>
      <c r="C66" s="3"/>
    </row>
    <row r="67" spans="1:12" ht="25.5">
      <c r="A67" s="12">
        <v>8</v>
      </c>
      <c r="B67" s="3" t="s">
        <v>30</v>
      </c>
      <c r="C67" s="3"/>
    </row>
    <row r="68" spans="1:12">
      <c r="B68" s="4" t="s">
        <v>31</v>
      </c>
      <c r="C68" s="3"/>
      <c r="F68" s="11" t="s">
        <v>165</v>
      </c>
      <c r="H68" s="11" t="s">
        <v>165</v>
      </c>
      <c r="I68" s="11" t="s">
        <v>165</v>
      </c>
      <c r="K68" s="11" t="s">
        <v>165</v>
      </c>
    </row>
    <row r="69" spans="1:12">
      <c r="B69" s="4" t="s">
        <v>32</v>
      </c>
      <c r="C69" s="3"/>
    </row>
    <row r="70" spans="1:12">
      <c r="B70" s="4" t="s">
        <v>33</v>
      </c>
      <c r="C70" s="3" t="s">
        <v>165</v>
      </c>
      <c r="D70" s="11" t="s">
        <v>165</v>
      </c>
      <c r="E70" s="88" t="s">
        <v>165</v>
      </c>
      <c r="G70" s="11" t="s">
        <v>165</v>
      </c>
    </row>
    <row r="71" spans="1:12">
      <c r="B71" s="4" t="s">
        <v>34</v>
      </c>
      <c r="C71" s="3"/>
      <c r="J71" s="11" t="s">
        <v>321</v>
      </c>
      <c r="L71" s="11" t="s">
        <v>165</v>
      </c>
    </row>
    <row r="72" spans="1:12">
      <c r="B72" s="4" t="s">
        <v>235</v>
      </c>
      <c r="C72" s="3"/>
      <c r="E72" s="88" t="s">
        <v>373</v>
      </c>
      <c r="H72" s="11" t="s">
        <v>358</v>
      </c>
      <c r="L72" s="11" t="s">
        <v>346</v>
      </c>
    </row>
    <row r="73" spans="1:12">
      <c r="B73" s="4"/>
      <c r="C73" s="3"/>
    </row>
    <row r="75" spans="1:12">
      <c r="B75" s="2" t="s">
        <v>35</v>
      </c>
      <c r="C75" s="2"/>
    </row>
    <row r="77" spans="1:12">
      <c r="A77" s="12">
        <v>9</v>
      </c>
      <c r="B77" s="3" t="s">
        <v>36</v>
      </c>
      <c r="C77" s="3"/>
    </row>
    <row r="78" spans="1:12">
      <c r="B78" s="4" t="s">
        <v>37</v>
      </c>
      <c r="C78" s="3"/>
      <c r="D78" s="11" t="s">
        <v>165</v>
      </c>
      <c r="H78" s="11" t="s">
        <v>165</v>
      </c>
      <c r="L78" s="11" t="s">
        <v>165</v>
      </c>
    </row>
    <row r="79" spans="1:12">
      <c r="B79" s="4" t="s">
        <v>38</v>
      </c>
      <c r="C79" s="3"/>
      <c r="D79" s="11" t="s">
        <v>220</v>
      </c>
      <c r="H79" s="11" t="s">
        <v>168</v>
      </c>
    </row>
    <row r="80" spans="1:12">
      <c r="B80" s="4" t="s">
        <v>39</v>
      </c>
      <c r="C80" s="3"/>
      <c r="D80" s="11" t="s">
        <v>167</v>
      </c>
    </row>
    <row r="81" spans="1:12">
      <c r="B81" s="4" t="s">
        <v>40</v>
      </c>
      <c r="C81" s="3"/>
      <c r="J81" s="11" t="s">
        <v>343</v>
      </c>
      <c r="L81" s="6"/>
    </row>
    <row r="82" spans="1:12">
      <c r="B82" s="4" t="s">
        <v>235</v>
      </c>
      <c r="C82" s="3"/>
      <c r="E82" s="11" t="s">
        <v>374</v>
      </c>
      <c r="L82" s="6" t="s">
        <v>190</v>
      </c>
    </row>
    <row r="83" spans="1:12">
      <c r="B83" s="4"/>
      <c r="C83" s="3"/>
      <c r="L83" s="6"/>
    </row>
    <row r="84" spans="1:12">
      <c r="A84" s="12">
        <v>10</v>
      </c>
      <c r="B84" s="3" t="s">
        <v>41</v>
      </c>
      <c r="C84" s="3"/>
      <c r="G84" s="11" t="s">
        <v>165</v>
      </c>
    </row>
    <row r="85" spans="1:12" s="19" customFormat="1">
      <c r="A85" s="12"/>
      <c r="B85" s="4" t="s">
        <v>16</v>
      </c>
      <c r="C85" s="3"/>
      <c r="D85" s="11"/>
      <c r="E85" s="11"/>
      <c r="F85" s="11"/>
      <c r="G85" s="6" t="s">
        <v>218</v>
      </c>
    </row>
    <row r="86" spans="1:12" s="19" customFormat="1">
      <c r="A86" s="12"/>
      <c r="B86" s="4" t="s">
        <v>235</v>
      </c>
      <c r="C86" s="3"/>
      <c r="D86" s="11"/>
      <c r="E86" s="11"/>
      <c r="F86" s="11"/>
      <c r="G86" s="6"/>
    </row>
    <row r="87" spans="1:12" s="19" customFormat="1">
      <c r="A87" s="12"/>
      <c r="B87" s="4"/>
      <c r="C87" s="3"/>
      <c r="D87" s="11"/>
      <c r="E87" s="11"/>
      <c r="F87" s="11"/>
      <c r="G87" s="6"/>
    </row>
    <row r="88" spans="1:12" s="19" customFormat="1">
      <c r="A88" s="20"/>
      <c r="B88" s="21"/>
      <c r="C88" s="21"/>
    </row>
    <row r="89" spans="1:12">
      <c r="A89" s="20"/>
      <c r="B89" s="2" t="s">
        <v>42</v>
      </c>
      <c r="C89" s="2"/>
    </row>
    <row r="91" spans="1:12" ht="25.5">
      <c r="A91" s="12">
        <v>11</v>
      </c>
      <c r="B91" s="3" t="s">
        <v>43</v>
      </c>
      <c r="C91" s="3" t="s">
        <v>165</v>
      </c>
      <c r="D91" s="11" t="s">
        <v>165</v>
      </c>
      <c r="E91" s="88" t="s">
        <v>165</v>
      </c>
      <c r="G91" s="6" t="s">
        <v>165</v>
      </c>
      <c r="H91" s="6" t="s">
        <v>232</v>
      </c>
      <c r="I91" s="6" t="s">
        <v>165</v>
      </c>
      <c r="K91" s="11" t="s">
        <v>165</v>
      </c>
      <c r="L91" s="11" t="s">
        <v>165</v>
      </c>
    </row>
    <row r="92" spans="1:12">
      <c r="B92" s="4" t="s">
        <v>44</v>
      </c>
      <c r="C92" s="3" t="s">
        <v>165</v>
      </c>
      <c r="F92" s="11" t="s">
        <v>171</v>
      </c>
      <c r="G92" s="6" t="s">
        <v>165</v>
      </c>
      <c r="I92" s="11" t="s">
        <v>165</v>
      </c>
      <c r="K92" s="25" t="s">
        <v>165</v>
      </c>
      <c r="L92" s="22">
        <v>0.2</v>
      </c>
    </row>
    <row r="93" spans="1:12">
      <c r="B93" s="4" t="s">
        <v>45</v>
      </c>
      <c r="C93" s="3"/>
      <c r="E93" s="88" t="s">
        <v>165</v>
      </c>
      <c r="F93" s="11" t="s">
        <v>171</v>
      </c>
      <c r="G93" s="6" t="s">
        <v>165</v>
      </c>
      <c r="I93" s="22">
        <v>1</v>
      </c>
      <c r="K93" s="25" t="s">
        <v>165</v>
      </c>
    </row>
    <row r="94" spans="1:12">
      <c r="B94" s="4" t="s">
        <v>46</v>
      </c>
      <c r="C94" s="3"/>
      <c r="E94" s="88" t="s">
        <v>165</v>
      </c>
      <c r="F94" s="11" t="s">
        <v>171</v>
      </c>
      <c r="G94" s="6" t="s">
        <v>165</v>
      </c>
      <c r="I94" s="22">
        <v>1</v>
      </c>
      <c r="K94" s="25" t="s">
        <v>165</v>
      </c>
    </row>
    <row r="95" spans="1:12">
      <c r="B95" s="4" t="s">
        <v>47</v>
      </c>
      <c r="C95" s="3"/>
      <c r="D95" s="11" t="s">
        <v>165</v>
      </c>
      <c r="E95" s="88" t="s">
        <v>165</v>
      </c>
      <c r="F95" s="11" t="s">
        <v>171</v>
      </c>
      <c r="G95" s="6" t="s">
        <v>165</v>
      </c>
      <c r="I95" s="22">
        <v>1</v>
      </c>
      <c r="K95" s="25" t="s">
        <v>165</v>
      </c>
    </row>
    <row r="96" spans="1:12">
      <c r="B96" s="4" t="s">
        <v>48</v>
      </c>
      <c r="C96" s="3"/>
      <c r="D96" s="11" t="s">
        <v>165</v>
      </c>
      <c r="E96" s="88" t="s">
        <v>165</v>
      </c>
      <c r="F96" s="11" t="s">
        <v>171</v>
      </c>
      <c r="G96" s="6" t="s">
        <v>165</v>
      </c>
      <c r="I96" s="22">
        <v>1</v>
      </c>
      <c r="K96" s="25" t="s">
        <v>165</v>
      </c>
    </row>
    <row r="97" spans="1:11">
      <c r="B97" s="4" t="s">
        <v>49</v>
      </c>
      <c r="C97" s="3" t="s">
        <v>165</v>
      </c>
      <c r="D97" s="11" t="s">
        <v>165</v>
      </c>
      <c r="E97" s="88" t="s">
        <v>165</v>
      </c>
      <c r="F97" s="11" t="s">
        <v>171</v>
      </c>
      <c r="G97" s="6" t="s">
        <v>165</v>
      </c>
      <c r="I97" s="22">
        <v>1</v>
      </c>
      <c r="K97" s="25" t="s">
        <v>165</v>
      </c>
    </row>
    <row r="98" spans="1:11">
      <c r="B98" s="4" t="s">
        <v>50</v>
      </c>
      <c r="C98" s="3" t="s">
        <v>165</v>
      </c>
      <c r="D98" s="11" t="s">
        <v>165</v>
      </c>
      <c r="E98" s="88" t="s">
        <v>165</v>
      </c>
      <c r="F98" s="11" t="s">
        <v>171</v>
      </c>
      <c r="K98" s="25" t="s">
        <v>165</v>
      </c>
    </row>
    <row r="99" spans="1:11">
      <c r="B99" s="4" t="s">
        <v>235</v>
      </c>
      <c r="C99" s="6" t="s">
        <v>149</v>
      </c>
      <c r="D99" s="28" t="s">
        <v>332</v>
      </c>
      <c r="E99" s="88" t="s">
        <v>382</v>
      </c>
      <c r="F99" s="31" t="s">
        <v>310</v>
      </c>
      <c r="G99" s="6" t="s">
        <v>336</v>
      </c>
      <c r="I99" s="6" t="s">
        <v>239</v>
      </c>
      <c r="K99" s="25" t="s">
        <v>230</v>
      </c>
    </row>
    <row r="100" spans="1:11">
      <c r="B100" s="4"/>
      <c r="C100" s="3"/>
      <c r="K100" s="26"/>
    </row>
    <row r="101" spans="1:11" ht="25.5">
      <c r="A101" s="12">
        <v>12</v>
      </c>
      <c r="B101" s="3" t="s">
        <v>51</v>
      </c>
      <c r="C101" s="3"/>
      <c r="G101" s="6" t="s">
        <v>165</v>
      </c>
      <c r="H101" s="6" t="s">
        <v>232</v>
      </c>
      <c r="I101" s="6"/>
    </row>
    <row r="102" spans="1:11">
      <c r="B102" s="4" t="s">
        <v>52</v>
      </c>
      <c r="C102" s="3"/>
      <c r="F102" s="11" t="s">
        <v>171</v>
      </c>
    </row>
    <row r="103" spans="1:11">
      <c r="B103" s="4" t="s">
        <v>53</v>
      </c>
      <c r="C103" s="3"/>
      <c r="F103" s="11" t="s">
        <v>171</v>
      </c>
    </row>
    <row r="104" spans="1:11">
      <c r="B104" s="4" t="s">
        <v>54</v>
      </c>
      <c r="C104" s="3"/>
      <c r="F104" s="11" t="s">
        <v>171</v>
      </c>
      <c r="G104" s="11" t="s">
        <v>165</v>
      </c>
    </row>
    <row r="105" spans="1:11">
      <c r="B105" s="4" t="s">
        <v>235</v>
      </c>
      <c r="C105" s="3"/>
      <c r="F105" s="6" t="s">
        <v>172</v>
      </c>
      <c r="G105" s="11" t="s">
        <v>219</v>
      </c>
    </row>
    <row r="106" spans="1:11">
      <c r="B106" s="4"/>
      <c r="C106" s="3"/>
    </row>
    <row r="107" spans="1:11" ht="27" customHeight="1">
      <c r="A107" s="12">
        <v>13</v>
      </c>
      <c r="B107" s="3" t="s">
        <v>55</v>
      </c>
      <c r="C107" s="3"/>
      <c r="D107" s="87" t="s">
        <v>165</v>
      </c>
      <c r="E107" s="11" t="s">
        <v>165</v>
      </c>
      <c r="F107" s="11" t="s">
        <v>165</v>
      </c>
      <c r="G107" s="6" t="s">
        <v>165</v>
      </c>
      <c r="H107" s="6" t="s">
        <v>232</v>
      </c>
      <c r="I107" s="6" t="s">
        <v>165</v>
      </c>
    </row>
    <row r="108" spans="1:11">
      <c r="B108" s="4" t="s">
        <v>44</v>
      </c>
      <c r="C108" s="3"/>
      <c r="D108" s="86"/>
    </row>
    <row r="109" spans="1:11">
      <c r="B109" s="4" t="s">
        <v>45</v>
      </c>
      <c r="C109" s="3"/>
      <c r="D109" s="86"/>
      <c r="I109" s="11" t="s">
        <v>165</v>
      </c>
    </row>
    <row r="110" spans="1:11">
      <c r="B110" s="4" t="s">
        <v>46</v>
      </c>
      <c r="C110" s="3"/>
      <c r="D110" s="86"/>
      <c r="I110" s="11" t="s">
        <v>165</v>
      </c>
    </row>
    <row r="111" spans="1:11">
      <c r="B111" s="4" t="s">
        <v>47</v>
      </c>
      <c r="C111" s="3"/>
      <c r="D111" s="86"/>
      <c r="E111" s="11" t="s">
        <v>165</v>
      </c>
      <c r="F111" s="11" t="s">
        <v>165</v>
      </c>
      <c r="I111" s="11" t="s">
        <v>165</v>
      </c>
    </row>
    <row r="112" spans="1:11">
      <c r="B112" s="4" t="s">
        <v>48</v>
      </c>
      <c r="C112" s="3"/>
      <c r="D112" s="86"/>
      <c r="I112" s="11" t="s">
        <v>165</v>
      </c>
    </row>
    <row r="113" spans="1:12">
      <c r="B113" s="4" t="s">
        <v>49</v>
      </c>
      <c r="C113" s="3"/>
      <c r="D113" s="86"/>
      <c r="G113" s="11" t="s">
        <v>165</v>
      </c>
      <c r="I113" s="11" t="s">
        <v>232</v>
      </c>
    </row>
    <row r="114" spans="1:12">
      <c r="B114" s="4" t="s">
        <v>50</v>
      </c>
      <c r="C114" s="3"/>
      <c r="D114" s="86"/>
      <c r="I114" s="11" t="s">
        <v>165</v>
      </c>
    </row>
    <row r="115" spans="1:12">
      <c r="B115" s="4" t="s">
        <v>235</v>
      </c>
      <c r="C115" s="3"/>
      <c r="D115" s="87" t="s">
        <v>337</v>
      </c>
      <c r="E115" s="11" t="s">
        <v>375</v>
      </c>
      <c r="F115" s="6" t="s">
        <v>311</v>
      </c>
    </row>
    <row r="116" spans="1:12">
      <c r="B116" s="4"/>
      <c r="C116" s="3"/>
    </row>
    <row r="117" spans="1:12">
      <c r="A117" s="12">
        <v>14</v>
      </c>
      <c r="B117" s="3" t="s">
        <v>56</v>
      </c>
      <c r="C117" s="3"/>
      <c r="D117" s="11" t="s">
        <v>165</v>
      </c>
      <c r="E117" s="97" t="s">
        <v>165</v>
      </c>
      <c r="F117" s="11" t="s">
        <v>165</v>
      </c>
      <c r="G117" s="6" t="s">
        <v>165</v>
      </c>
      <c r="H117" s="6" t="s">
        <v>232</v>
      </c>
      <c r="I117" s="6" t="s">
        <v>165</v>
      </c>
      <c r="L117" s="11" t="s">
        <v>165</v>
      </c>
    </row>
    <row r="118" spans="1:12">
      <c r="B118" s="4" t="s">
        <v>44</v>
      </c>
      <c r="C118" s="3"/>
      <c r="D118" s="11" t="s">
        <v>165</v>
      </c>
      <c r="E118" s="97"/>
      <c r="G118" s="11" t="s">
        <v>165</v>
      </c>
      <c r="L118" s="11" t="s">
        <v>165</v>
      </c>
    </row>
    <row r="119" spans="1:12">
      <c r="B119" s="4" t="s">
        <v>45</v>
      </c>
      <c r="C119" s="3"/>
      <c r="E119" s="97" t="s">
        <v>165</v>
      </c>
      <c r="F119" s="11" t="s">
        <v>165</v>
      </c>
    </row>
    <row r="120" spans="1:12">
      <c r="B120" s="4" t="s">
        <v>46</v>
      </c>
      <c r="C120" s="3"/>
      <c r="E120" s="97"/>
      <c r="F120" s="11" t="s">
        <v>165</v>
      </c>
      <c r="I120" s="11" t="s">
        <v>165</v>
      </c>
      <c r="L120" s="11" t="s">
        <v>165</v>
      </c>
    </row>
    <row r="121" spans="1:12">
      <c r="B121" s="4" t="s">
        <v>235</v>
      </c>
      <c r="C121" s="3"/>
      <c r="D121" s="11" t="s">
        <v>213</v>
      </c>
      <c r="E121" s="97" t="s">
        <v>376</v>
      </c>
      <c r="F121" s="6" t="s">
        <v>311</v>
      </c>
      <c r="I121" s="6" t="s">
        <v>202</v>
      </c>
      <c r="L121" s="11" t="s">
        <v>288</v>
      </c>
    </row>
    <row r="122" spans="1:12">
      <c r="B122" s="4"/>
      <c r="C122" s="3"/>
    </row>
    <row r="123" spans="1:12">
      <c r="A123" s="12">
        <v>15</v>
      </c>
      <c r="B123" s="3" t="s">
        <v>57</v>
      </c>
      <c r="C123" s="3"/>
      <c r="D123" s="28" t="s">
        <v>165</v>
      </c>
      <c r="E123" s="97" t="s">
        <v>165</v>
      </c>
      <c r="F123" s="11" t="s">
        <v>165</v>
      </c>
      <c r="G123" s="6" t="s">
        <v>165</v>
      </c>
      <c r="H123" s="6" t="s">
        <v>232</v>
      </c>
      <c r="I123" s="6"/>
      <c r="L123" s="11" t="s">
        <v>165</v>
      </c>
    </row>
    <row r="124" spans="1:12">
      <c r="B124" s="4" t="s">
        <v>44</v>
      </c>
      <c r="C124" s="3"/>
      <c r="D124" s="85"/>
      <c r="E124" s="97"/>
      <c r="G124" s="11" t="s">
        <v>165</v>
      </c>
      <c r="L124" s="11" t="s">
        <v>165</v>
      </c>
    </row>
    <row r="125" spans="1:12">
      <c r="B125" s="4" t="s">
        <v>45</v>
      </c>
      <c r="C125" s="3"/>
      <c r="D125" s="85"/>
      <c r="E125" s="97" t="s">
        <v>165</v>
      </c>
      <c r="F125" s="11" t="s">
        <v>165</v>
      </c>
    </row>
    <row r="126" spans="1:12">
      <c r="B126" s="4" t="s">
        <v>46</v>
      </c>
      <c r="C126" s="3"/>
      <c r="D126" s="85"/>
      <c r="E126" s="97"/>
      <c r="F126" s="11" t="s">
        <v>165</v>
      </c>
      <c r="L126" s="11" t="s">
        <v>165</v>
      </c>
    </row>
    <row r="127" spans="1:12">
      <c r="B127" s="4" t="s">
        <v>235</v>
      </c>
      <c r="C127" s="3"/>
      <c r="D127" s="28" t="s">
        <v>333</v>
      </c>
      <c r="E127" s="97" t="s">
        <v>376</v>
      </c>
      <c r="F127" s="6" t="s">
        <v>311</v>
      </c>
      <c r="I127" s="6" t="s">
        <v>203</v>
      </c>
      <c r="L127" s="11" t="s">
        <v>288</v>
      </c>
    </row>
    <row r="128" spans="1:12">
      <c r="B128" s="4"/>
      <c r="C128" s="3"/>
    </row>
    <row r="130" spans="1:9">
      <c r="B130" s="2" t="s">
        <v>58</v>
      </c>
      <c r="C130" s="2"/>
    </row>
    <row r="132" spans="1:9" ht="25.5">
      <c r="A132" s="12">
        <v>16</v>
      </c>
      <c r="B132" s="3" t="s">
        <v>59</v>
      </c>
      <c r="C132" s="3"/>
    </row>
    <row r="133" spans="1:9">
      <c r="B133" s="4" t="s">
        <v>60</v>
      </c>
      <c r="C133" s="3"/>
    </row>
    <row r="134" spans="1:9">
      <c r="B134" s="4" t="s">
        <v>61</v>
      </c>
      <c r="C134" s="3" t="s">
        <v>165</v>
      </c>
      <c r="G134" s="11" t="s">
        <v>165</v>
      </c>
      <c r="H134" s="97"/>
    </row>
    <row r="135" spans="1:9">
      <c r="B135" s="4" t="s">
        <v>62</v>
      </c>
      <c r="C135" s="3" t="s">
        <v>165</v>
      </c>
      <c r="G135" s="6"/>
      <c r="H135" s="6" t="s">
        <v>165</v>
      </c>
      <c r="I135" s="6"/>
    </row>
    <row r="136" spans="1:9">
      <c r="B136" s="4" t="s">
        <v>63</v>
      </c>
      <c r="C136" s="3"/>
      <c r="H136" s="11" t="s">
        <v>165</v>
      </c>
    </row>
    <row r="137" spans="1:9">
      <c r="B137" s="4" t="s">
        <v>64</v>
      </c>
      <c r="C137" s="3"/>
      <c r="E137" s="97" t="s">
        <v>165</v>
      </c>
      <c r="F137" s="11" t="s">
        <v>165</v>
      </c>
    </row>
    <row r="138" spans="1:9">
      <c r="B138" s="4" t="s">
        <v>235</v>
      </c>
      <c r="C138" s="43" t="s">
        <v>150</v>
      </c>
      <c r="F138" s="6" t="s">
        <v>365</v>
      </c>
      <c r="G138" s="11" t="s">
        <v>314</v>
      </c>
      <c r="H138" s="96" t="s">
        <v>359</v>
      </c>
    </row>
    <row r="139" spans="1:9">
      <c r="B139" s="4"/>
      <c r="C139" s="3"/>
    </row>
    <row r="141" spans="1:9">
      <c r="B141" s="2" t="s">
        <v>65</v>
      </c>
      <c r="C141" s="2"/>
    </row>
    <row r="143" spans="1:9">
      <c r="A143" s="12" t="s">
        <v>68</v>
      </c>
      <c r="B143" s="3" t="s">
        <v>66</v>
      </c>
      <c r="C143" s="3"/>
      <c r="G143" s="6"/>
      <c r="H143" s="6"/>
      <c r="I143" s="6"/>
    </row>
    <row r="144" spans="1:9">
      <c r="B144" s="4" t="s">
        <v>60</v>
      </c>
      <c r="C144" s="3"/>
    </row>
    <row r="145" spans="1:12">
      <c r="B145" s="4" t="s">
        <v>67</v>
      </c>
      <c r="C145" s="3"/>
    </row>
    <row r="146" spans="1:12">
      <c r="B146" s="4" t="s">
        <v>71</v>
      </c>
      <c r="C146" s="3"/>
      <c r="H146" s="11" t="s">
        <v>165</v>
      </c>
    </row>
    <row r="147" spans="1:12">
      <c r="B147" s="4" t="s">
        <v>29</v>
      </c>
      <c r="C147" s="3" t="s">
        <v>165</v>
      </c>
    </row>
    <row r="148" spans="1:12">
      <c r="B148" s="4" t="s">
        <v>235</v>
      </c>
      <c r="C148" s="3"/>
      <c r="F148" s="6" t="s">
        <v>173</v>
      </c>
    </row>
    <row r="149" spans="1:12">
      <c r="B149" s="4"/>
      <c r="C149" s="3"/>
    </row>
    <row r="151" spans="1:12">
      <c r="B151" s="2" t="s">
        <v>72</v>
      </c>
      <c r="C151" s="2"/>
    </row>
    <row r="153" spans="1:12">
      <c r="A153" s="12">
        <v>18</v>
      </c>
      <c r="B153" s="3" t="s">
        <v>73</v>
      </c>
      <c r="C153" s="3"/>
    </row>
    <row r="154" spans="1:12">
      <c r="B154" s="4" t="s">
        <v>75</v>
      </c>
      <c r="C154" s="3" t="s">
        <v>165</v>
      </c>
      <c r="D154" s="11" t="s">
        <v>165</v>
      </c>
      <c r="E154" s="11" t="s">
        <v>165</v>
      </c>
      <c r="F154" s="11" t="s">
        <v>165</v>
      </c>
      <c r="G154" s="11" t="s">
        <v>165</v>
      </c>
      <c r="H154" s="11" t="s">
        <v>165</v>
      </c>
      <c r="I154" s="11" t="s">
        <v>165</v>
      </c>
      <c r="J154" s="11" t="s">
        <v>165</v>
      </c>
      <c r="K154" s="11" t="s">
        <v>165</v>
      </c>
      <c r="L154" s="11" t="s">
        <v>165</v>
      </c>
    </row>
    <row r="155" spans="1:12">
      <c r="B155" s="4" t="s">
        <v>74</v>
      </c>
      <c r="C155" s="3">
        <v>100</v>
      </c>
      <c r="D155" s="11">
        <v>100</v>
      </c>
      <c r="E155" s="11">
        <v>100</v>
      </c>
      <c r="F155" s="11">
        <v>100</v>
      </c>
      <c r="G155" s="11">
        <v>100</v>
      </c>
      <c r="H155" s="11">
        <v>100</v>
      </c>
      <c r="I155" s="11">
        <v>100</v>
      </c>
      <c r="J155" s="11">
        <v>100</v>
      </c>
      <c r="K155" s="11">
        <v>100</v>
      </c>
      <c r="L155" s="11">
        <v>100</v>
      </c>
    </row>
    <row r="156" spans="1:12">
      <c r="B156" s="4" t="s">
        <v>76</v>
      </c>
      <c r="C156" s="3" t="s">
        <v>165</v>
      </c>
      <c r="D156" s="11" t="s">
        <v>165</v>
      </c>
      <c r="E156" s="11" t="s">
        <v>165</v>
      </c>
      <c r="F156" s="11" t="s">
        <v>165</v>
      </c>
      <c r="G156" s="11" t="s">
        <v>165</v>
      </c>
      <c r="H156" s="11" t="s">
        <v>165</v>
      </c>
      <c r="I156" s="11" t="s">
        <v>165</v>
      </c>
      <c r="J156" s="11" t="s">
        <v>165</v>
      </c>
      <c r="K156" s="11" t="s">
        <v>165</v>
      </c>
      <c r="L156" s="11" t="s">
        <v>165</v>
      </c>
    </row>
    <row r="157" spans="1:12">
      <c r="B157" s="4" t="s">
        <v>74</v>
      </c>
      <c r="C157" s="3">
        <v>100</v>
      </c>
      <c r="D157" s="11">
        <v>100</v>
      </c>
      <c r="E157" s="11">
        <v>100</v>
      </c>
      <c r="F157" s="11">
        <v>100</v>
      </c>
      <c r="G157" s="11">
        <v>100</v>
      </c>
      <c r="H157" s="11">
        <v>100</v>
      </c>
      <c r="I157" s="11">
        <v>100</v>
      </c>
      <c r="J157" s="11">
        <v>100</v>
      </c>
      <c r="K157" s="11">
        <v>100</v>
      </c>
      <c r="L157" s="11">
        <v>100</v>
      </c>
    </row>
    <row r="158" spans="1:12">
      <c r="B158" s="4" t="s">
        <v>235</v>
      </c>
      <c r="C158" s="3"/>
    </row>
    <row r="159" spans="1:12">
      <c r="B159" s="4"/>
      <c r="C159" s="3"/>
    </row>
    <row r="160" spans="1:12">
      <c r="A160" s="12">
        <v>19</v>
      </c>
      <c r="B160" s="3" t="s">
        <v>77</v>
      </c>
      <c r="C160" s="3"/>
    </row>
    <row r="161" spans="1:12">
      <c r="B161" s="4" t="s">
        <v>75</v>
      </c>
      <c r="C161" s="3" t="s">
        <v>165</v>
      </c>
      <c r="D161" s="11" t="s">
        <v>165</v>
      </c>
      <c r="E161" s="11" t="s">
        <v>165</v>
      </c>
      <c r="F161" s="11" t="s">
        <v>165</v>
      </c>
      <c r="G161" s="11" t="s">
        <v>165</v>
      </c>
      <c r="H161" s="11" t="s">
        <v>166</v>
      </c>
      <c r="I161" s="11" t="s">
        <v>165</v>
      </c>
      <c r="J161" s="11" t="s">
        <v>165</v>
      </c>
      <c r="K161" s="11" t="s">
        <v>165</v>
      </c>
      <c r="L161" s="11" t="s">
        <v>165</v>
      </c>
    </row>
    <row r="162" spans="1:12" s="19" customFormat="1">
      <c r="A162" s="12"/>
      <c r="B162" s="4" t="s">
        <v>78</v>
      </c>
      <c r="C162" s="3" t="s">
        <v>171</v>
      </c>
      <c r="D162" s="11">
        <v>100</v>
      </c>
      <c r="E162" s="97">
        <v>65</v>
      </c>
      <c r="F162" s="11" t="s">
        <v>171</v>
      </c>
      <c r="G162" s="6">
        <v>70</v>
      </c>
      <c r="H162" s="19">
        <v>0</v>
      </c>
      <c r="I162" s="19" t="s">
        <v>171</v>
      </c>
      <c r="J162" s="19">
        <v>100</v>
      </c>
      <c r="K162" s="19">
        <v>49</v>
      </c>
      <c r="L162" s="19">
        <v>100</v>
      </c>
    </row>
    <row r="163" spans="1:12">
      <c r="A163" s="20"/>
      <c r="B163" s="4" t="s">
        <v>76</v>
      </c>
      <c r="C163" s="3" t="s">
        <v>165</v>
      </c>
      <c r="D163" s="11" t="s">
        <v>165</v>
      </c>
      <c r="E163" s="11" t="s">
        <v>165</v>
      </c>
      <c r="F163" s="11" t="s">
        <v>165</v>
      </c>
      <c r="G163" s="11" t="s">
        <v>165</v>
      </c>
      <c r="H163" s="11" t="s">
        <v>166</v>
      </c>
      <c r="I163" s="11" t="s">
        <v>165</v>
      </c>
      <c r="J163" s="11" t="s">
        <v>165</v>
      </c>
      <c r="K163" s="11" t="s">
        <v>165</v>
      </c>
      <c r="L163" s="11" t="s">
        <v>165</v>
      </c>
    </row>
    <row r="164" spans="1:12" s="19" customFormat="1">
      <c r="A164" s="12"/>
      <c r="B164" s="4" t="s">
        <v>78</v>
      </c>
      <c r="C164" s="3" t="s">
        <v>171</v>
      </c>
      <c r="D164" s="11">
        <v>100</v>
      </c>
      <c r="E164" s="88">
        <v>67</v>
      </c>
      <c r="F164" s="11" t="s">
        <v>171</v>
      </c>
      <c r="G164" s="6">
        <v>70</v>
      </c>
      <c r="H164" s="19">
        <v>0</v>
      </c>
      <c r="I164" s="19" t="s">
        <v>171</v>
      </c>
      <c r="J164" s="19">
        <v>100</v>
      </c>
      <c r="K164" s="19">
        <v>49</v>
      </c>
      <c r="L164" s="19">
        <v>100</v>
      </c>
    </row>
    <row r="165" spans="1:12" s="19" customFormat="1">
      <c r="A165" s="12"/>
      <c r="B165" s="4" t="s">
        <v>235</v>
      </c>
      <c r="C165" s="6" t="s">
        <v>152</v>
      </c>
      <c r="D165" s="11"/>
      <c r="E165" s="11"/>
      <c r="F165" s="11" t="s">
        <v>214</v>
      </c>
      <c r="G165" s="6" t="s">
        <v>300</v>
      </c>
      <c r="I165" s="6" t="s">
        <v>204</v>
      </c>
      <c r="K165" s="19" t="s">
        <v>237</v>
      </c>
    </row>
    <row r="166" spans="1:12" s="19" customFormat="1">
      <c r="A166" s="12"/>
      <c r="B166" s="4"/>
      <c r="C166" s="3"/>
      <c r="D166" s="11"/>
      <c r="E166" s="11"/>
      <c r="F166" s="11"/>
      <c r="G166" s="6"/>
    </row>
    <row r="167" spans="1:12">
      <c r="A167" s="20">
        <v>20</v>
      </c>
      <c r="B167" s="3" t="s">
        <v>195</v>
      </c>
      <c r="C167" s="3"/>
    </row>
    <row r="168" spans="1:12">
      <c r="B168" s="4" t="s">
        <v>75</v>
      </c>
      <c r="C168" s="3" t="s">
        <v>165</v>
      </c>
      <c r="D168" s="11" t="s">
        <v>165</v>
      </c>
      <c r="E168" s="11" t="s">
        <v>165</v>
      </c>
      <c r="F168" s="11" t="s">
        <v>165</v>
      </c>
      <c r="G168" s="11" t="s">
        <v>165</v>
      </c>
      <c r="H168" s="11" t="s">
        <v>165</v>
      </c>
      <c r="I168" s="11" t="s">
        <v>165</v>
      </c>
      <c r="J168" s="11" t="s">
        <v>165</v>
      </c>
      <c r="K168" s="11" t="s">
        <v>165</v>
      </c>
      <c r="L168" s="11" t="s">
        <v>165</v>
      </c>
    </row>
    <row r="169" spans="1:12">
      <c r="B169" s="4" t="s">
        <v>79</v>
      </c>
      <c r="C169" s="3">
        <v>100</v>
      </c>
      <c r="D169" s="11" t="s">
        <v>196</v>
      </c>
      <c r="E169" s="11">
        <v>100</v>
      </c>
      <c r="F169" s="11" t="s">
        <v>196</v>
      </c>
      <c r="G169" s="11" t="s">
        <v>196</v>
      </c>
      <c r="H169" s="11">
        <v>100</v>
      </c>
      <c r="I169" s="11">
        <v>100</v>
      </c>
      <c r="J169" s="11">
        <v>100</v>
      </c>
      <c r="K169" s="11">
        <v>100</v>
      </c>
      <c r="L169" s="11">
        <v>100</v>
      </c>
    </row>
    <row r="170" spans="1:12">
      <c r="B170" s="4" t="s">
        <v>76</v>
      </c>
      <c r="C170" s="3" t="s">
        <v>165</v>
      </c>
      <c r="D170" s="11" t="s">
        <v>165</v>
      </c>
      <c r="E170" s="11" t="s">
        <v>165</v>
      </c>
      <c r="F170" s="11" t="s">
        <v>165</v>
      </c>
      <c r="G170" s="11" t="s">
        <v>165</v>
      </c>
      <c r="H170" s="11" t="s">
        <v>165</v>
      </c>
      <c r="I170" s="11" t="s">
        <v>165</v>
      </c>
      <c r="J170" s="11" t="s">
        <v>165</v>
      </c>
      <c r="K170" s="11" t="s">
        <v>165</v>
      </c>
      <c r="L170" s="11" t="s">
        <v>165</v>
      </c>
    </row>
    <row r="171" spans="1:12">
      <c r="B171" s="4" t="s">
        <v>79</v>
      </c>
      <c r="C171" s="3">
        <v>100</v>
      </c>
      <c r="D171" s="11" t="s">
        <v>196</v>
      </c>
      <c r="E171" s="11">
        <v>100</v>
      </c>
      <c r="F171" s="11" t="s">
        <v>196</v>
      </c>
      <c r="G171" s="11" t="s">
        <v>196</v>
      </c>
      <c r="H171" s="11">
        <v>100</v>
      </c>
      <c r="I171" s="11">
        <v>100</v>
      </c>
      <c r="J171" s="11">
        <v>100</v>
      </c>
      <c r="K171" s="11">
        <v>100</v>
      </c>
      <c r="L171" s="11">
        <v>100</v>
      </c>
    </row>
    <row r="172" spans="1:12">
      <c r="B172" s="4" t="s">
        <v>235</v>
      </c>
      <c r="C172" s="3"/>
      <c r="D172" s="28" t="s">
        <v>339</v>
      </c>
      <c r="I172" s="6" t="s">
        <v>205</v>
      </c>
    </row>
    <row r="173" spans="1:12">
      <c r="B173" s="4"/>
      <c r="C173" s="3"/>
      <c r="F173" s="11" t="s">
        <v>366</v>
      </c>
    </row>
    <row r="174" spans="1:12">
      <c r="B174" s="4"/>
      <c r="C174" s="3"/>
    </row>
    <row r="175" spans="1:12">
      <c r="B175" s="2" t="s">
        <v>80</v>
      </c>
      <c r="C175" s="2"/>
    </row>
    <row r="176" spans="1:12">
      <c r="B176" s="4"/>
      <c r="C176" s="3"/>
    </row>
    <row r="177" spans="1:12">
      <c r="A177" s="12">
        <v>21</v>
      </c>
      <c r="B177" s="3" t="s">
        <v>81</v>
      </c>
      <c r="C177" s="3"/>
    </row>
    <row r="178" spans="1:12">
      <c r="B178" s="4" t="s">
        <v>82</v>
      </c>
      <c r="C178" s="3"/>
      <c r="D178" s="28" t="s">
        <v>165</v>
      </c>
      <c r="G178" s="11" t="s">
        <v>165</v>
      </c>
      <c r="I178" s="11" t="s">
        <v>165</v>
      </c>
      <c r="L178" s="11" t="s">
        <v>165</v>
      </c>
    </row>
    <row r="179" spans="1:12">
      <c r="B179" s="4" t="s">
        <v>83</v>
      </c>
      <c r="C179" s="3" t="s">
        <v>165</v>
      </c>
      <c r="K179" s="11" t="s">
        <v>165</v>
      </c>
    </row>
    <row r="180" spans="1:12">
      <c r="B180" s="4" t="s">
        <v>84</v>
      </c>
      <c r="C180" s="3"/>
      <c r="E180" s="11" t="s">
        <v>165</v>
      </c>
      <c r="F180" s="11" t="s">
        <v>165</v>
      </c>
      <c r="H180" s="11" t="s">
        <v>165</v>
      </c>
      <c r="J180" s="84" t="s">
        <v>165</v>
      </c>
    </row>
    <row r="181" spans="1:12">
      <c r="B181" s="4" t="s">
        <v>10</v>
      </c>
      <c r="C181" s="3"/>
      <c r="I181" s="6" t="s">
        <v>206</v>
      </c>
    </row>
    <row r="182" spans="1:12">
      <c r="B182" s="4" t="s">
        <v>235</v>
      </c>
      <c r="C182" s="3"/>
      <c r="D182" s="28" t="s">
        <v>334</v>
      </c>
    </row>
    <row r="183" spans="1:12">
      <c r="B183" s="4"/>
      <c r="C183" s="3"/>
    </row>
    <row r="184" spans="1:12">
      <c r="A184" s="12">
        <v>22</v>
      </c>
      <c r="B184" s="3" t="s">
        <v>85</v>
      </c>
      <c r="C184" s="3"/>
    </row>
    <row r="185" spans="1:12">
      <c r="B185" s="4" t="s">
        <v>95</v>
      </c>
      <c r="C185" s="3" t="s">
        <v>165</v>
      </c>
      <c r="D185" s="28" t="s">
        <v>165</v>
      </c>
      <c r="E185" s="11" t="s">
        <v>165</v>
      </c>
      <c r="F185" s="11" t="s">
        <v>165</v>
      </c>
      <c r="G185" s="11" t="s">
        <v>165</v>
      </c>
      <c r="J185" s="11" t="s">
        <v>165</v>
      </c>
      <c r="K185" s="11" t="s">
        <v>165</v>
      </c>
    </row>
    <row r="186" spans="1:12">
      <c r="B186" s="4" t="s">
        <v>96</v>
      </c>
      <c r="C186" s="3" t="s">
        <v>165</v>
      </c>
      <c r="D186" s="11" t="s">
        <v>165</v>
      </c>
      <c r="E186" s="11" t="s">
        <v>165</v>
      </c>
      <c r="F186" s="11" t="s">
        <v>165</v>
      </c>
      <c r="G186" s="11" t="s">
        <v>165</v>
      </c>
      <c r="H186" s="11" t="s">
        <v>165</v>
      </c>
      <c r="I186" s="11" t="s">
        <v>165</v>
      </c>
      <c r="K186" s="11" t="s">
        <v>165</v>
      </c>
    </row>
    <row r="187" spans="1:12">
      <c r="B187" s="4" t="s">
        <v>97</v>
      </c>
      <c r="C187" s="3"/>
      <c r="E187" s="11">
        <v>1</v>
      </c>
      <c r="F187" s="11">
        <v>5</v>
      </c>
      <c r="J187" s="84" t="s">
        <v>165</v>
      </c>
      <c r="L187" s="11">
        <v>5</v>
      </c>
    </row>
    <row r="188" spans="1:12">
      <c r="B188" s="4" t="s">
        <v>98</v>
      </c>
      <c r="C188" s="3"/>
      <c r="D188" s="11">
        <v>7</v>
      </c>
      <c r="E188" s="11">
        <v>4</v>
      </c>
      <c r="H188" s="11">
        <v>3</v>
      </c>
      <c r="J188" s="11" t="s">
        <v>177</v>
      </c>
    </row>
    <row r="189" spans="1:12">
      <c r="B189" s="4" t="s">
        <v>99</v>
      </c>
      <c r="C189" s="3"/>
    </row>
    <row r="190" spans="1:12">
      <c r="B190" s="4" t="s">
        <v>235</v>
      </c>
      <c r="C190" s="3"/>
      <c r="D190" s="28" t="s">
        <v>353</v>
      </c>
      <c r="G190" s="11" t="s">
        <v>316</v>
      </c>
    </row>
    <row r="191" spans="1:12">
      <c r="B191" s="4"/>
      <c r="C191" s="3"/>
    </row>
    <row r="192" spans="1:12" ht="25.5">
      <c r="A192" s="12">
        <v>23</v>
      </c>
      <c r="B192" s="3" t="s">
        <v>100</v>
      </c>
      <c r="C192" s="3"/>
      <c r="E192" s="97" t="s">
        <v>165</v>
      </c>
    </row>
    <row r="193" spans="1:12">
      <c r="B193" s="4" t="s">
        <v>101</v>
      </c>
      <c r="C193" s="3"/>
      <c r="E193" s="97" t="s">
        <v>286</v>
      </c>
    </row>
    <row r="194" spans="1:12">
      <c r="B194" s="4" t="s">
        <v>235</v>
      </c>
      <c r="C194" s="3"/>
    </row>
    <row r="195" spans="1:12">
      <c r="B195" s="4"/>
      <c r="C195" s="3"/>
    </row>
    <row r="196" spans="1:12">
      <c r="A196" s="12">
        <v>24</v>
      </c>
      <c r="B196" s="3" t="s">
        <v>102</v>
      </c>
      <c r="C196" s="3"/>
    </row>
    <row r="197" spans="1:12">
      <c r="B197" s="4" t="s">
        <v>103</v>
      </c>
      <c r="C197" s="3"/>
      <c r="E197" s="97" t="s">
        <v>165</v>
      </c>
    </row>
    <row r="198" spans="1:12">
      <c r="B198" s="4" t="s">
        <v>104</v>
      </c>
      <c r="C198" s="3"/>
      <c r="E198" s="97"/>
      <c r="K198" s="11" t="s">
        <v>165</v>
      </c>
    </row>
    <row r="199" spans="1:12">
      <c r="B199" s="4" t="s">
        <v>105</v>
      </c>
      <c r="C199" s="3" t="s">
        <v>165</v>
      </c>
      <c r="E199" s="97" t="s">
        <v>165</v>
      </c>
      <c r="F199" s="11" t="s">
        <v>165</v>
      </c>
      <c r="G199" s="11" t="s">
        <v>165</v>
      </c>
      <c r="H199" s="11" t="s">
        <v>165</v>
      </c>
      <c r="I199" s="11" t="s">
        <v>165</v>
      </c>
      <c r="J199" s="11" t="s">
        <v>165</v>
      </c>
    </row>
    <row r="200" spans="1:12">
      <c r="B200" s="4" t="s">
        <v>106</v>
      </c>
      <c r="C200" s="3"/>
      <c r="E200" s="97" t="s">
        <v>165</v>
      </c>
    </row>
    <row r="201" spans="1:12">
      <c r="B201" s="4" t="s">
        <v>107</v>
      </c>
      <c r="C201" s="3"/>
      <c r="D201" s="11" t="s">
        <v>165</v>
      </c>
      <c r="E201" s="97"/>
      <c r="H201" s="11" t="s">
        <v>165</v>
      </c>
      <c r="L201" s="11" t="s">
        <v>165</v>
      </c>
    </row>
    <row r="202" spans="1:12">
      <c r="B202" s="4" t="s">
        <v>99</v>
      </c>
      <c r="C202" s="3"/>
      <c r="E202" s="97"/>
    </row>
    <row r="203" spans="1:12">
      <c r="B203" s="4" t="s">
        <v>235</v>
      </c>
      <c r="C203" s="3"/>
      <c r="D203" s="28" t="s">
        <v>341</v>
      </c>
      <c r="E203" s="99" t="s">
        <v>384</v>
      </c>
      <c r="F203" s="11" t="s">
        <v>367</v>
      </c>
      <c r="J203" s="6" t="s">
        <v>323</v>
      </c>
    </row>
    <row r="204" spans="1:12">
      <c r="B204" s="4"/>
      <c r="C204" s="3"/>
    </row>
    <row r="205" spans="1:12" ht="38.25">
      <c r="A205" s="12">
        <v>25</v>
      </c>
      <c r="B205" s="3" t="s">
        <v>108</v>
      </c>
      <c r="C205" s="3"/>
      <c r="E205" s="97" t="s">
        <v>165</v>
      </c>
      <c r="H205" s="11" t="s">
        <v>165</v>
      </c>
      <c r="K205" s="84" t="s">
        <v>165</v>
      </c>
      <c r="L205" s="11" t="s">
        <v>165</v>
      </c>
    </row>
    <row r="206" spans="1:12">
      <c r="B206" s="4" t="s">
        <v>101</v>
      </c>
      <c r="C206" s="3"/>
      <c r="E206" s="97" t="s">
        <v>231</v>
      </c>
      <c r="H206" s="11" t="s">
        <v>233</v>
      </c>
      <c r="K206" s="84" t="s">
        <v>350</v>
      </c>
      <c r="L206" s="6" t="s">
        <v>191</v>
      </c>
    </row>
    <row r="207" spans="1:12">
      <c r="B207" s="4" t="s">
        <v>235</v>
      </c>
      <c r="C207" s="3"/>
      <c r="L207" s="6"/>
    </row>
    <row r="208" spans="1:12">
      <c r="B208" s="4"/>
      <c r="C208" s="3"/>
      <c r="L208" s="6"/>
    </row>
    <row r="209" spans="1:12" ht="25.5">
      <c r="A209" s="12">
        <v>26</v>
      </c>
      <c r="B209" s="3" t="s">
        <v>109</v>
      </c>
      <c r="C209" s="3"/>
    </row>
    <row r="210" spans="1:12">
      <c r="B210" s="4" t="s">
        <v>110</v>
      </c>
      <c r="C210" s="3"/>
    </row>
    <row r="211" spans="1:12">
      <c r="B211" s="4" t="s">
        <v>111</v>
      </c>
      <c r="C211" s="3" t="s">
        <v>165</v>
      </c>
      <c r="G211" s="11" t="s">
        <v>165</v>
      </c>
      <c r="H211" s="11" t="s">
        <v>165</v>
      </c>
    </row>
    <row r="212" spans="1:12">
      <c r="B212" s="4" t="s">
        <v>112</v>
      </c>
      <c r="C212" s="3"/>
    </row>
    <row r="213" spans="1:12">
      <c r="B213" s="4" t="s">
        <v>34</v>
      </c>
      <c r="C213" s="3"/>
    </row>
    <row r="214" spans="1:12">
      <c r="B214" s="4" t="s">
        <v>235</v>
      </c>
      <c r="C214" s="3"/>
    </row>
    <row r="215" spans="1:12">
      <c r="B215" s="4"/>
      <c r="C215" s="3"/>
    </row>
    <row r="216" spans="1:12" ht="25.5">
      <c r="A216" s="12">
        <v>27</v>
      </c>
      <c r="B216" s="3" t="s">
        <v>113</v>
      </c>
      <c r="C216" s="3"/>
    </row>
    <row r="217" spans="1:12">
      <c r="B217" s="4" t="s">
        <v>114</v>
      </c>
      <c r="C217" s="3"/>
      <c r="D217" s="88" t="s">
        <v>335</v>
      </c>
      <c r="G217" s="11">
        <v>6</v>
      </c>
      <c r="H217" s="88">
        <v>2</v>
      </c>
      <c r="I217" s="11" t="s">
        <v>178</v>
      </c>
      <c r="J217" s="11" t="s">
        <v>178</v>
      </c>
      <c r="K217" s="11" t="s">
        <v>185</v>
      </c>
    </row>
    <row r="218" spans="1:12">
      <c r="B218" s="4" t="s">
        <v>115</v>
      </c>
      <c r="C218" s="3"/>
      <c r="D218" s="89" t="s">
        <v>340</v>
      </c>
      <c r="G218" s="11" t="s">
        <v>220</v>
      </c>
      <c r="H218" s="88" t="s">
        <v>360</v>
      </c>
      <c r="I218" s="11" t="s">
        <v>241</v>
      </c>
      <c r="J218" s="11" t="s">
        <v>168</v>
      </c>
      <c r="K218" s="11" t="s">
        <v>168</v>
      </c>
    </row>
    <row r="219" spans="1:12">
      <c r="B219" s="4" t="s">
        <v>235</v>
      </c>
      <c r="C219" s="3"/>
      <c r="H219" s="88" t="s">
        <v>369</v>
      </c>
      <c r="L219" t="s">
        <v>307</v>
      </c>
    </row>
    <row r="220" spans="1:12">
      <c r="B220" s="4"/>
      <c r="C220" s="3"/>
    </row>
    <row r="221" spans="1:12" ht="25.5">
      <c r="A221" s="12">
        <v>28</v>
      </c>
      <c r="B221" s="4" t="s">
        <v>116</v>
      </c>
      <c r="C221" s="3"/>
      <c r="D221" s="11" t="s">
        <v>197</v>
      </c>
    </row>
    <row r="222" spans="1:12">
      <c r="B222" s="4" t="s">
        <v>114</v>
      </c>
      <c r="C222" s="3"/>
      <c r="D222" s="11">
        <v>192</v>
      </c>
      <c r="G222" s="11">
        <v>34</v>
      </c>
      <c r="H222" s="11">
        <v>7</v>
      </c>
    </row>
    <row r="223" spans="1:12">
      <c r="B223" s="4" t="s">
        <v>117</v>
      </c>
      <c r="C223" s="3"/>
      <c r="D223" s="11" t="s">
        <v>168</v>
      </c>
      <c r="G223" s="11" t="s">
        <v>220</v>
      </c>
      <c r="H223" s="97" t="s">
        <v>360</v>
      </c>
    </row>
    <row r="224" spans="1:12">
      <c r="B224" s="4" t="s">
        <v>235</v>
      </c>
      <c r="C224" s="3"/>
      <c r="H224" s="97" t="s">
        <v>368</v>
      </c>
      <c r="L224" t="s">
        <v>307</v>
      </c>
    </row>
    <row r="225" spans="1:10">
      <c r="B225" s="4"/>
      <c r="C225" s="3"/>
    </row>
    <row r="226" spans="1:10">
      <c r="B226" s="4"/>
      <c r="C226" s="3"/>
    </row>
    <row r="227" spans="1:10">
      <c r="B227" s="2" t="s">
        <v>118</v>
      </c>
      <c r="C227" s="2"/>
    </row>
    <row r="228" spans="1:10">
      <c r="B228" s="4"/>
      <c r="C228" s="3"/>
    </row>
    <row r="229" spans="1:10">
      <c r="A229" s="12">
        <v>29</v>
      </c>
      <c r="B229" s="3" t="s">
        <v>120</v>
      </c>
      <c r="C229" s="3" t="s">
        <v>165</v>
      </c>
      <c r="D229" s="28" t="s">
        <v>165</v>
      </c>
      <c r="E229" s="88" t="s">
        <v>165</v>
      </c>
      <c r="G229" s="11" t="s">
        <v>165</v>
      </c>
      <c r="H229" s="11" t="s">
        <v>165</v>
      </c>
    </row>
    <row r="230" spans="1:10">
      <c r="B230" s="4" t="s">
        <v>119</v>
      </c>
      <c r="C230" s="3"/>
    </row>
    <row r="231" spans="1:10">
      <c r="B231" s="4" t="s">
        <v>235</v>
      </c>
      <c r="C231" s="3"/>
      <c r="D231" s="28" t="s">
        <v>342</v>
      </c>
      <c r="E231" s="11" t="s">
        <v>377</v>
      </c>
      <c r="G231" s="26" t="s">
        <v>302</v>
      </c>
      <c r="I231" s="6" t="s">
        <v>244</v>
      </c>
    </row>
    <row r="232" spans="1:10">
      <c r="B232" s="4"/>
      <c r="C232" s="3"/>
    </row>
    <row r="233" spans="1:10">
      <c r="A233" s="12">
        <v>30</v>
      </c>
      <c r="B233" s="3" t="s">
        <v>121</v>
      </c>
      <c r="C233" s="3"/>
    </row>
    <row r="234" spans="1:10">
      <c r="B234" s="4" t="s">
        <v>123</v>
      </c>
      <c r="C234" s="3"/>
      <c r="E234" s="97"/>
    </row>
    <row r="235" spans="1:10">
      <c r="B235" s="4" t="s">
        <v>122</v>
      </c>
      <c r="C235" s="3"/>
    </row>
    <row r="236" spans="1:10">
      <c r="B236" s="4" t="s">
        <v>235</v>
      </c>
      <c r="C236" s="3"/>
      <c r="E236" s="11" t="s">
        <v>385</v>
      </c>
      <c r="I236" s="6" t="s">
        <v>209</v>
      </c>
    </row>
    <row r="237" spans="1:10">
      <c r="B237" s="4"/>
      <c r="C237" s="3"/>
    </row>
    <row r="238" spans="1:10">
      <c r="A238" s="12">
        <v>31</v>
      </c>
      <c r="B238" s="3" t="s">
        <v>124</v>
      </c>
      <c r="C238" s="3"/>
      <c r="G238" s="11" t="s">
        <v>165</v>
      </c>
      <c r="H238" s="11" t="s">
        <v>165</v>
      </c>
    </row>
    <row r="239" spans="1:10">
      <c r="B239" s="4" t="s">
        <v>123</v>
      </c>
      <c r="C239" s="3"/>
      <c r="D239" s="11" t="s">
        <v>165</v>
      </c>
      <c r="E239" s="11" t="s">
        <v>165</v>
      </c>
      <c r="I239" s="11" t="s">
        <v>165</v>
      </c>
      <c r="J239" s="11" t="s">
        <v>165</v>
      </c>
    </row>
    <row r="240" spans="1:10">
      <c r="B240" s="4" t="s">
        <v>122</v>
      </c>
      <c r="C240" s="3"/>
      <c r="G240" s="11" t="s">
        <v>222</v>
      </c>
      <c r="H240" s="11" t="s">
        <v>361</v>
      </c>
      <c r="J240" s="11" t="s">
        <v>180</v>
      </c>
    </row>
    <row r="241" spans="1:10">
      <c r="B241" s="4" t="s">
        <v>235</v>
      </c>
      <c r="C241" s="3"/>
      <c r="D241" s="11" t="s">
        <v>181</v>
      </c>
      <c r="E241" s="11" t="s">
        <v>378</v>
      </c>
      <c r="F241" s="11" t="s">
        <v>312</v>
      </c>
      <c r="G241" s="11" t="s">
        <v>305</v>
      </c>
      <c r="I241" s="11" t="s">
        <v>247</v>
      </c>
      <c r="J241" s="6" t="s">
        <v>324</v>
      </c>
    </row>
    <row r="242" spans="1:10">
      <c r="B242" s="4"/>
      <c r="C242" s="3"/>
    </row>
    <row r="243" spans="1:10">
      <c r="A243" s="12">
        <v>32</v>
      </c>
      <c r="B243" s="3" t="s">
        <v>125</v>
      </c>
      <c r="C243" s="3"/>
      <c r="G243" s="11" t="s">
        <v>165</v>
      </c>
    </row>
    <row r="244" spans="1:10">
      <c r="B244" s="4" t="s">
        <v>126</v>
      </c>
      <c r="C244" s="3"/>
    </row>
    <row r="245" spans="1:10">
      <c r="B245" s="4" t="s">
        <v>127</v>
      </c>
      <c r="C245" s="3"/>
    </row>
    <row r="246" spans="1:10">
      <c r="B246" s="4" t="s">
        <v>128</v>
      </c>
      <c r="C246" s="3"/>
      <c r="G246" s="11" t="s">
        <v>224</v>
      </c>
    </row>
    <row r="247" spans="1:10">
      <c r="B247" s="4" t="s">
        <v>129</v>
      </c>
      <c r="C247" s="3"/>
      <c r="G247" s="11" t="s">
        <v>83</v>
      </c>
    </row>
    <row r="248" spans="1:10">
      <c r="B248" s="4" t="s">
        <v>235</v>
      </c>
      <c r="C248" s="3"/>
    </row>
    <row r="249" spans="1:10">
      <c r="B249" s="4"/>
      <c r="C249" s="3"/>
    </row>
    <row r="250" spans="1:10" ht="25.5">
      <c r="A250" s="12">
        <v>33</v>
      </c>
      <c r="B250" s="3" t="s">
        <v>130</v>
      </c>
      <c r="C250" s="3" t="s">
        <v>165</v>
      </c>
      <c r="D250" s="11" t="s">
        <v>165</v>
      </c>
      <c r="F250" s="11" t="s">
        <v>165</v>
      </c>
      <c r="G250" s="11" t="s">
        <v>165</v>
      </c>
      <c r="H250" s="11" t="s">
        <v>165</v>
      </c>
    </row>
    <row r="251" spans="1:10">
      <c r="B251" s="4" t="s">
        <v>131</v>
      </c>
      <c r="C251" s="3" t="s">
        <v>165</v>
      </c>
      <c r="D251" s="11" t="s">
        <v>165</v>
      </c>
      <c r="E251" s="88" t="s">
        <v>165</v>
      </c>
      <c r="F251" s="11" t="s">
        <v>165</v>
      </c>
      <c r="G251" s="11" t="s">
        <v>165</v>
      </c>
      <c r="H251" s="11" t="s">
        <v>165</v>
      </c>
    </row>
    <row r="252" spans="1:10">
      <c r="B252" s="4" t="s">
        <v>132</v>
      </c>
      <c r="C252" s="3" t="s">
        <v>165</v>
      </c>
      <c r="D252" s="11" t="s">
        <v>165</v>
      </c>
      <c r="F252" s="11" t="s">
        <v>165</v>
      </c>
    </row>
    <row r="253" spans="1:10">
      <c r="B253" s="4" t="s">
        <v>133</v>
      </c>
      <c r="C253" s="3"/>
      <c r="D253" s="11" t="s">
        <v>165</v>
      </c>
    </row>
    <row r="254" spans="1:10">
      <c r="B254" s="4" t="s">
        <v>235</v>
      </c>
      <c r="C254" s="3"/>
      <c r="D254" s="11" t="s">
        <v>169</v>
      </c>
      <c r="H254" s="11" t="s">
        <v>162</v>
      </c>
    </row>
    <row r="255" spans="1:10">
      <c r="B255" s="4"/>
      <c r="C255" s="3"/>
    </row>
    <row r="256" spans="1:10" ht="25.5">
      <c r="A256" s="12">
        <v>34</v>
      </c>
      <c r="B256" s="3" t="s">
        <v>134</v>
      </c>
      <c r="C256" s="3"/>
      <c r="H256" s="11" t="s">
        <v>165</v>
      </c>
      <c r="I256" s="11" t="s">
        <v>165</v>
      </c>
    </row>
    <row r="257" spans="1:12">
      <c r="B257" s="4" t="s">
        <v>135</v>
      </c>
      <c r="C257" s="3"/>
    </row>
    <row r="258" spans="1:12">
      <c r="B258" s="4" t="s">
        <v>235</v>
      </c>
      <c r="C258" s="3"/>
      <c r="G258" s="11" t="s">
        <v>306</v>
      </c>
      <c r="H258" s="11" t="s">
        <v>363</v>
      </c>
      <c r="I258" s="6" t="s">
        <v>248</v>
      </c>
    </row>
    <row r="259" spans="1:12">
      <c r="B259" s="4"/>
      <c r="C259" s="3"/>
    </row>
    <row r="260" spans="1:12" ht="24.75" customHeight="1">
      <c r="A260" s="12">
        <v>35</v>
      </c>
      <c r="B260" s="3" t="s">
        <v>136</v>
      </c>
      <c r="C260" s="3" t="s">
        <v>165</v>
      </c>
      <c r="E260" s="97"/>
      <c r="G260" s="11" t="s">
        <v>165</v>
      </c>
      <c r="H260" s="11" t="s">
        <v>165</v>
      </c>
    </row>
    <row r="261" spans="1:12" ht="12.75" customHeight="1">
      <c r="B261" s="3" t="s">
        <v>235</v>
      </c>
      <c r="C261" s="3"/>
      <c r="E261" s="11" t="s">
        <v>385</v>
      </c>
    </row>
    <row r="262" spans="1:12" ht="12.75" customHeight="1">
      <c r="B262" s="3"/>
      <c r="C262" s="3"/>
    </row>
    <row r="263" spans="1:12">
      <c r="A263" s="12">
        <v>36</v>
      </c>
      <c r="B263" s="3" t="s">
        <v>137</v>
      </c>
      <c r="C263" s="3"/>
    </row>
    <row r="264" spans="1:12">
      <c r="B264" s="4" t="s">
        <v>138</v>
      </c>
      <c r="C264" s="3" t="s">
        <v>165</v>
      </c>
      <c r="D264" s="11" t="s">
        <v>165</v>
      </c>
      <c r="E264" s="11" t="s">
        <v>165</v>
      </c>
      <c r="G264" s="11" t="s">
        <v>165</v>
      </c>
      <c r="I264" s="11" t="s">
        <v>165</v>
      </c>
      <c r="J264" s="11" t="s">
        <v>165</v>
      </c>
      <c r="L264" s="11" t="s">
        <v>165</v>
      </c>
    </row>
    <row r="265" spans="1:12">
      <c r="B265" s="4" t="s">
        <v>139</v>
      </c>
      <c r="C265" s="3" t="s">
        <v>165</v>
      </c>
      <c r="D265" s="11" t="s">
        <v>165</v>
      </c>
      <c r="E265" s="11" t="s">
        <v>165</v>
      </c>
      <c r="F265" s="11" t="s">
        <v>165</v>
      </c>
      <c r="G265" s="11" t="s">
        <v>165</v>
      </c>
      <c r="H265" s="11" t="s">
        <v>165</v>
      </c>
      <c r="I265" s="11" t="s">
        <v>165</v>
      </c>
      <c r="J265" s="11" t="s">
        <v>165</v>
      </c>
      <c r="K265" s="11" t="s">
        <v>165</v>
      </c>
      <c r="L265" s="11" t="s">
        <v>165</v>
      </c>
    </row>
    <row r="266" spans="1:12">
      <c r="B266" s="4" t="s">
        <v>140</v>
      </c>
      <c r="C266" s="3"/>
      <c r="D266" s="28" t="s">
        <v>165</v>
      </c>
      <c r="J266" s="11" t="s">
        <v>165</v>
      </c>
    </row>
    <row r="267" spans="1:12">
      <c r="B267" s="4" t="s">
        <v>141</v>
      </c>
      <c r="C267" s="3"/>
      <c r="I267" s="11" t="s">
        <v>165</v>
      </c>
    </row>
    <row r="268" spans="1:12">
      <c r="B268" s="4" t="s">
        <v>235</v>
      </c>
      <c r="C268" s="3"/>
      <c r="I268" s="11" t="s">
        <v>249</v>
      </c>
    </row>
    <row r="269" spans="1:12">
      <c r="B269" s="4"/>
      <c r="C269" s="3"/>
    </row>
    <row r="270" spans="1:12">
      <c r="A270" s="12">
        <v>37</v>
      </c>
      <c r="B270" s="3" t="s">
        <v>186</v>
      </c>
      <c r="C270" s="3"/>
    </row>
    <row r="271" spans="1:12">
      <c r="B271" s="4" t="s">
        <v>142</v>
      </c>
      <c r="C271" s="3"/>
      <c r="E271" s="11" t="s">
        <v>165</v>
      </c>
      <c r="G271" s="11" t="s">
        <v>165</v>
      </c>
      <c r="I271" s="11" t="s">
        <v>165</v>
      </c>
      <c r="J271" s="11" t="s">
        <v>165</v>
      </c>
      <c r="L271" s="11" t="s">
        <v>165</v>
      </c>
    </row>
    <row r="272" spans="1:12">
      <c r="B272" s="4" t="s">
        <v>143</v>
      </c>
      <c r="C272" s="3"/>
      <c r="E272" s="11" t="s">
        <v>165</v>
      </c>
      <c r="I272" s="11" t="s">
        <v>165</v>
      </c>
      <c r="J272" s="11" t="s">
        <v>165</v>
      </c>
      <c r="K272" s="11" t="s">
        <v>165</v>
      </c>
      <c r="L272" s="11" t="s">
        <v>165</v>
      </c>
    </row>
    <row r="273" spans="1:12">
      <c r="B273" s="4" t="s">
        <v>144</v>
      </c>
      <c r="C273" s="3" t="s">
        <v>165</v>
      </c>
      <c r="D273" s="11" t="s">
        <v>165</v>
      </c>
      <c r="E273" s="11" t="s">
        <v>165</v>
      </c>
      <c r="F273" s="11" t="s">
        <v>165</v>
      </c>
      <c r="G273" s="11" t="s">
        <v>165</v>
      </c>
      <c r="H273" s="11" t="s">
        <v>165</v>
      </c>
      <c r="I273" s="11" t="s">
        <v>165</v>
      </c>
      <c r="J273" s="11" t="s">
        <v>165</v>
      </c>
      <c r="K273" s="11" t="s">
        <v>165</v>
      </c>
      <c r="L273" s="11" t="s">
        <v>165</v>
      </c>
    </row>
    <row r="274" spans="1:12">
      <c r="B274" s="4" t="s">
        <v>145</v>
      </c>
      <c r="C274" s="3"/>
      <c r="F274" s="11" t="s">
        <v>174</v>
      </c>
      <c r="I274" s="11" t="s">
        <v>165</v>
      </c>
      <c r="L274" s="11" t="s">
        <v>192</v>
      </c>
    </row>
    <row r="275" spans="1:12">
      <c r="B275" s="4" t="s">
        <v>235</v>
      </c>
      <c r="C275" s="3"/>
      <c r="D275" s="11" t="s">
        <v>238</v>
      </c>
      <c r="I275" s="11" t="s">
        <v>250</v>
      </c>
    </row>
    <row r="276" spans="1:12">
      <c r="B276" s="4"/>
      <c r="C276" s="3"/>
    </row>
    <row r="277" spans="1:12">
      <c r="A277" s="12">
        <v>38</v>
      </c>
      <c r="B277" s="3" t="s">
        <v>153</v>
      </c>
      <c r="C277" s="3" t="s">
        <v>166</v>
      </c>
      <c r="D277" s="11" t="s">
        <v>166</v>
      </c>
      <c r="E277" s="11" t="s">
        <v>165</v>
      </c>
      <c r="F277" s="28" t="s">
        <v>166</v>
      </c>
      <c r="G277" s="11" t="s">
        <v>165</v>
      </c>
      <c r="H277" s="11" t="s">
        <v>165</v>
      </c>
      <c r="I277" s="11" t="s">
        <v>166</v>
      </c>
      <c r="L277" s="11" t="s">
        <v>165</v>
      </c>
    </row>
    <row r="278" spans="1:12">
      <c r="B278" s="4" t="s">
        <v>154</v>
      </c>
      <c r="C278" s="3"/>
      <c r="E278" s="11" t="s">
        <v>379</v>
      </c>
      <c r="G278" s="11" t="s">
        <v>227</v>
      </c>
      <c r="H278" s="11" t="s">
        <v>234</v>
      </c>
      <c r="L278" s="11" t="s">
        <v>193</v>
      </c>
    </row>
    <row r="279" spans="1:12">
      <c r="B279" s="4" t="s">
        <v>155</v>
      </c>
      <c r="C279" s="3"/>
      <c r="G279" s="28" t="s">
        <v>301</v>
      </c>
      <c r="H279" s="11" t="s">
        <v>364</v>
      </c>
      <c r="L279" s="11" t="s">
        <v>347</v>
      </c>
    </row>
    <row r="280" spans="1:12" ht="17.25">
      <c r="B280" s="4" t="s">
        <v>156</v>
      </c>
      <c r="C280" s="3"/>
      <c r="G280" s="42"/>
      <c r="L280" s="11" t="s">
        <v>188</v>
      </c>
    </row>
    <row r="281" spans="1:12" ht="17.25">
      <c r="B281" s="4" t="s">
        <v>235</v>
      </c>
      <c r="C281" s="3"/>
      <c r="D281" s="11" t="s">
        <v>198</v>
      </c>
      <c r="E281" s="11" t="s">
        <v>187</v>
      </c>
      <c r="F281" s="30" t="s">
        <v>313</v>
      </c>
      <c r="G281" s="42"/>
    </row>
    <row r="282" spans="1:12" ht="17.25">
      <c r="B282" s="4"/>
      <c r="C282" s="3"/>
      <c r="G282" s="42"/>
    </row>
    <row r="283" spans="1:12">
      <c r="A283" s="12">
        <v>39</v>
      </c>
      <c r="B283" s="3" t="s">
        <v>225</v>
      </c>
      <c r="C283" s="3"/>
      <c r="E283" s="101"/>
      <c r="G283" t="s">
        <v>165</v>
      </c>
      <c r="H283" s="11" t="s">
        <v>232</v>
      </c>
    </row>
    <row r="284" spans="1:12">
      <c r="B284" s="4" t="s">
        <v>158</v>
      </c>
      <c r="C284" s="3"/>
      <c r="E284" s="101"/>
      <c r="G284" s="11" t="s">
        <v>226</v>
      </c>
    </row>
    <row r="285" spans="1:12">
      <c r="B285" s="4" t="s">
        <v>159</v>
      </c>
      <c r="C285" s="3"/>
      <c r="E285" s="101"/>
      <c r="G285" s="11" t="s">
        <v>226</v>
      </c>
    </row>
    <row r="286" spans="1:12">
      <c r="B286" s="4" t="s">
        <v>157</v>
      </c>
      <c r="C286" s="3"/>
      <c r="E286" s="71"/>
      <c r="G286" s="11" t="s">
        <v>165</v>
      </c>
      <c r="H286" s="11" t="s">
        <v>232</v>
      </c>
    </row>
    <row r="287" spans="1:12">
      <c r="B287" s="4" t="s">
        <v>158</v>
      </c>
      <c r="C287" s="3"/>
      <c r="E287" s="71"/>
      <c r="G287" s="11" t="s">
        <v>226</v>
      </c>
    </row>
    <row r="288" spans="1:12">
      <c r="B288" s="4" t="s">
        <v>159</v>
      </c>
      <c r="C288" s="3"/>
      <c r="E288" s="71"/>
      <c r="G288" s="11" t="s">
        <v>226</v>
      </c>
    </row>
    <row r="289" spans="1:12">
      <c r="B289" s="4" t="s">
        <v>235</v>
      </c>
      <c r="C289" s="3"/>
      <c r="D289" s="11" t="s">
        <v>212</v>
      </c>
      <c r="E289" s="100" t="s">
        <v>386</v>
      </c>
    </row>
    <row r="290" spans="1:12">
      <c r="B290" s="4"/>
      <c r="C290" s="3"/>
    </row>
    <row r="291" spans="1:12">
      <c r="A291" s="12">
        <v>40</v>
      </c>
      <c r="B291" s="3" t="s">
        <v>160</v>
      </c>
      <c r="C291" s="3"/>
      <c r="G291" s="11" t="s">
        <v>165</v>
      </c>
      <c r="I291" s="11" t="s">
        <v>165</v>
      </c>
    </row>
    <row r="292" spans="1:12">
      <c r="B292" s="4" t="s">
        <v>161</v>
      </c>
      <c r="C292" s="3"/>
      <c r="G292" s="11" t="s">
        <v>228</v>
      </c>
      <c r="I292" s="6" t="s">
        <v>252</v>
      </c>
    </row>
    <row r="293" spans="1:12">
      <c r="B293" s="4" t="s">
        <v>235</v>
      </c>
      <c r="C293" s="3"/>
    </row>
    <row r="294" spans="1:12">
      <c r="B294" s="4"/>
      <c r="C294" s="3"/>
    </row>
    <row r="295" spans="1:12" ht="25.5">
      <c r="A295" s="12">
        <v>41</v>
      </c>
      <c r="B295" s="3" t="s">
        <v>163</v>
      </c>
      <c r="C295" s="3"/>
      <c r="G295" s="11" t="s">
        <v>165</v>
      </c>
    </row>
    <row r="296" spans="1:12">
      <c r="B296" s="4" t="s">
        <v>135</v>
      </c>
      <c r="C296" s="3"/>
      <c r="G296" s="11" t="s">
        <v>229</v>
      </c>
    </row>
    <row r="297" spans="1:12">
      <c r="B297" s="4" t="s">
        <v>235</v>
      </c>
      <c r="C297" s="3"/>
      <c r="I297" s="6" t="s">
        <v>211</v>
      </c>
    </row>
    <row r="298" spans="1:12">
      <c r="A298" s="74"/>
      <c r="B298" s="57"/>
      <c r="C298" s="75"/>
      <c r="D298" s="67"/>
      <c r="E298" s="67"/>
      <c r="F298" s="67"/>
      <c r="G298" s="67"/>
      <c r="H298" s="67"/>
      <c r="I298" s="67"/>
      <c r="J298" s="67"/>
      <c r="K298" s="67"/>
      <c r="L298" s="67"/>
    </row>
    <row r="300" spans="1:12">
      <c r="A300" s="12" t="s">
        <v>69</v>
      </c>
      <c r="B300" s="13" t="s">
        <v>70</v>
      </c>
    </row>
  </sheetData>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L329"/>
  <sheetViews>
    <sheetView zoomScale="75" workbookViewId="0">
      <selection activeCell="B1" sqref="B1"/>
    </sheetView>
  </sheetViews>
  <sheetFormatPr defaultRowHeight="12.75"/>
  <cols>
    <col min="1" max="1" width="6.7109375" style="12" customWidth="1"/>
    <col min="2" max="2" width="110.140625" style="13" customWidth="1"/>
    <col min="3" max="3" width="9.140625" style="13"/>
    <col min="4" max="16384" width="9.140625" style="11"/>
  </cols>
  <sheetData>
    <row r="1" spans="1:12" ht="15.75">
      <c r="B1" s="77" t="s">
        <v>393</v>
      </c>
      <c r="C1" s="1"/>
    </row>
    <row r="2" spans="1:12">
      <c r="B2" s="1"/>
      <c r="C2" s="1"/>
    </row>
    <row r="3" spans="1:12">
      <c r="A3" s="68"/>
      <c r="B3" s="54"/>
      <c r="C3" s="55" t="s">
        <v>146</v>
      </c>
      <c r="D3" s="56" t="s">
        <v>164</v>
      </c>
      <c r="E3" s="56" t="s">
        <v>183</v>
      </c>
      <c r="F3" s="56" t="s">
        <v>170</v>
      </c>
      <c r="G3" s="56" t="s">
        <v>215</v>
      </c>
      <c r="H3" s="56" t="s">
        <v>216</v>
      </c>
      <c r="I3" s="56" t="s">
        <v>295</v>
      </c>
      <c r="J3" s="56" t="s">
        <v>175</v>
      </c>
      <c r="K3" s="56" t="s">
        <v>182</v>
      </c>
      <c r="L3" s="56" t="s">
        <v>189</v>
      </c>
    </row>
    <row r="5" spans="1:12">
      <c r="B5" s="2" t="s">
        <v>326</v>
      </c>
      <c r="C5" s="2"/>
      <c r="E5" s="28"/>
    </row>
    <row r="7" spans="1:12">
      <c r="A7" s="12">
        <v>1</v>
      </c>
      <c r="B7" s="3" t="s">
        <v>327</v>
      </c>
      <c r="C7" s="3"/>
    </row>
    <row r="8" spans="1:12">
      <c r="B8" s="4" t="s">
        <v>331</v>
      </c>
      <c r="C8" s="11">
        <f>IF('T1-2a. Dental'!C8="No",0,1)</f>
        <v>0</v>
      </c>
      <c r="D8" s="11">
        <f>IF('T1-2a. Dental'!D8="No",0,1)</f>
        <v>0</v>
      </c>
      <c r="E8" s="11">
        <f>IF('T1-2a. Dental'!E8="No",0,1)</f>
        <v>0</v>
      </c>
      <c r="F8" s="11">
        <f>IF('T1-2a. Dental'!F8="No",0,1)</f>
        <v>0</v>
      </c>
      <c r="G8" s="11">
        <f>IF('T1-2a. Dental'!G8="No",0,1)</f>
        <v>0</v>
      </c>
      <c r="H8" s="11">
        <f>IF('T1-2a. Dental'!H8="No",0,1)</f>
        <v>0</v>
      </c>
      <c r="I8" s="11">
        <f>IF('T1-2a. Dental'!I8="No",0,1)</f>
        <v>0</v>
      </c>
      <c r="J8" s="11">
        <f>IF('T1-2a. Dental'!J8="No",0,1)</f>
        <v>0</v>
      </c>
      <c r="K8" s="11">
        <f>IF('T1-2a. Dental'!K8="No",0,1)</f>
        <v>0</v>
      </c>
      <c r="L8" s="11">
        <f>IF('T1-2a. Dental'!L8="No",0,1)</f>
        <v>0</v>
      </c>
    </row>
    <row r="9" spans="1:12">
      <c r="B9" s="4" t="s">
        <v>328</v>
      </c>
      <c r="C9" s="11"/>
    </row>
    <row r="10" spans="1:12">
      <c r="B10" s="4" t="s">
        <v>330</v>
      </c>
      <c r="C10" s="11">
        <f>IF('T1-2a. Dental'!C10="No",0,1)</f>
        <v>0</v>
      </c>
      <c r="D10" s="11">
        <f>IF('T1-2a. Dental'!D10="No",0,1)</f>
        <v>0</v>
      </c>
      <c r="E10" s="11">
        <f>IF('T1-2a. Dental'!E10="No",0,1)</f>
        <v>1</v>
      </c>
      <c r="F10" s="11">
        <f>IF('T1-2a. Dental'!F10="No",0,1)</f>
        <v>1</v>
      </c>
      <c r="G10" s="11">
        <f>IF('T1-2a. Dental'!G10="No",0,1)</f>
        <v>0</v>
      </c>
      <c r="H10" s="11">
        <f>IF('T1-2a. Dental'!H10="No",0,1)</f>
        <v>1</v>
      </c>
      <c r="I10" s="11">
        <f>IF('T1-2a. Dental'!I10="No",0,1)</f>
        <v>0</v>
      </c>
      <c r="J10" s="11">
        <f>IF('T1-2a. Dental'!J10="No",0,1)</f>
        <v>0</v>
      </c>
      <c r="K10" s="11">
        <f>IF('T1-2a. Dental'!K10="No",0,1)</f>
        <v>0</v>
      </c>
      <c r="L10" s="11">
        <f>IF('T1-2a. Dental'!L10="No",0,1)</f>
        <v>0</v>
      </c>
    </row>
    <row r="11" spans="1:12">
      <c r="B11" s="4" t="s">
        <v>329</v>
      </c>
      <c r="C11" s="11"/>
    </row>
    <row r="12" spans="1:12">
      <c r="B12" s="4" t="s">
        <v>235</v>
      </c>
      <c r="C12" s="11"/>
    </row>
    <row r="13" spans="1:12">
      <c r="B13" s="4"/>
      <c r="C13" s="11"/>
    </row>
    <row r="14" spans="1:12">
      <c r="A14" s="12">
        <v>2</v>
      </c>
      <c r="B14" s="3" t="s">
        <v>0</v>
      </c>
      <c r="C14" s="11"/>
    </row>
    <row r="15" spans="1:12">
      <c r="B15" s="4" t="s">
        <v>1</v>
      </c>
      <c r="C15" s="11"/>
    </row>
    <row r="16" spans="1:12">
      <c r="B16" s="4" t="s">
        <v>2</v>
      </c>
      <c r="C16" s="11"/>
    </row>
    <row r="17" spans="1:12">
      <c r="B17" s="4" t="s">
        <v>3</v>
      </c>
      <c r="C17" s="11"/>
    </row>
    <row r="18" spans="1:12">
      <c r="B18" s="4" t="s">
        <v>4</v>
      </c>
      <c r="C18" s="11"/>
    </row>
    <row r="19" spans="1:12">
      <c r="B19" s="4" t="s">
        <v>5</v>
      </c>
      <c r="C19" s="11"/>
    </row>
    <row r="20" spans="1:12">
      <c r="B20" s="4" t="s">
        <v>6</v>
      </c>
      <c r="C20" s="11"/>
    </row>
    <row r="21" spans="1:12">
      <c r="B21" s="4" t="s">
        <v>7</v>
      </c>
      <c r="C21" s="11"/>
    </row>
    <row r="22" spans="1:12">
      <c r="B22" s="4" t="s">
        <v>8</v>
      </c>
      <c r="C22" s="11"/>
    </row>
    <row r="23" spans="1:12">
      <c r="B23" s="4" t="s">
        <v>9</v>
      </c>
      <c r="C23" s="11"/>
    </row>
    <row r="24" spans="1:12">
      <c r="B24" s="4" t="s">
        <v>10</v>
      </c>
      <c r="C24" s="11"/>
    </row>
    <row r="25" spans="1:12">
      <c r="B25" s="4" t="s">
        <v>235</v>
      </c>
      <c r="C25" s="11"/>
    </row>
    <row r="26" spans="1:12">
      <c r="B26" s="4"/>
      <c r="C26" s="11"/>
    </row>
    <row r="27" spans="1:12">
      <c r="A27" s="12">
        <v>3</v>
      </c>
      <c r="B27" s="3" t="s">
        <v>12</v>
      </c>
      <c r="C27" s="11">
        <f>IF('T1-2a. Dental'!C27="No",0,1)</f>
        <v>0</v>
      </c>
      <c r="D27" s="11">
        <f>IF('T1-2a. Dental'!D27="No",0,1)</f>
        <v>0</v>
      </c>
      <c r="E27" s="11">
        <f>IF('T1-2a. Dental'!E27="No",0,1)</f>
        <v>0</v>
      </c>
      <c r="F27" s="11">
        <f>IF('T1-2a. Dental'!F27="No",0,1)</f>
        <v>0</v>
      </c>
      <c r="G27" s="11">
        <f>IF('T1-2a. Dental'!G27="No",0,1)</f>
        <v>0</v>
      </c>
      <c r="H27" s="11">
        <f>IF('T1-2a. Dental'!H27="No",0,1)</f>
        <v>0</v>
      </c>
      <c r="I27" s="11">
        <f>IF('T1-2a. Dental'!I27="No",0,1)</f>
        <v>0</v>
      </c>
      <c r="J27" s="11">
        <f>IF('T1-2a. Dental'!J27="No",0,1)</f>
        <v>0</v>
      </c>
      <c r="K27" s="11">
        <f>IF('T1-2a. Dental'!K27="No",0,1)</f>
        <v>0</v>
      </c>
      <c r="L27" s="11">
        <f>IF('T1-2a. Dental'!L27="No",0,1)</f>
        <v>0</v>
      </c>
    </row>
    <row r="28" spans="1:12">
      <c r="B28" s="3" t="s">
        <v>11</v>
      </c>
      <c r="C28" s="11"/>
    </row>
    <row r="29" spans="1:12">
      <c r="B29" s="4" t="s">
        <v>15</v>
      </c>
      <c r="C29" s="11"/>
    </row>
    <row r="30" spans="1:12">
      <c r="B30" s="4" t="s">
        <v>235</v>
      </c>
      <c r="C30" s="11"/>
    </row>
    <row r="31" spans="1:12">
      <c r="B31" s="4"/>
      <c r="C31" s="11"/>
    </row>
    <row r="32" spans="1:12" s="23" customFormat="1" ht="25.5" customHeight="1">
      <c r="A32" s="14">
        <v>4</v>
      </c>
      <c r="B32" s="7" t="s">
        <v>13</v>
      </c>
      <c r="C32" s="11">
        <f>IF('T1-2a. Dental'!C32="No",0,1)</f>
        <v>0</v>
      </c>
      <c r="D32" s="11">
        <f>IF('T1-2a. Dental'!D32="No",0,1)</f>
        <v>0</v>
      </c>
      <c r="E32" s="11">
        <f>IF('T1-2a. Dental'!E32="No",0,1)</f>
        <v>0</v>
      </c>
      <c r="F32" s="11">
        <f>IF('T1-2a. Dental'!F32="No",0,1)</f>
        <v>0</v>
      </c>
      <c r="G32" s="11">
        <f>IF('T1-2a. Dental'!G32="No",0,1)</f>
        <v>0</v>
      </c>
      <c r="H32" s="11">
        <f>IF('T1-2a. Dental'!H32="No",0,1)</f>
        <v>0</v>
      </c>
      <c r="I32" s="11">
        <f>IF('T1-2a. Dental'!I32="No",0,1)</f>
        <v>0</v>
      </c>
      <c r="J32" s="11">
        <f>IF('T1-2a. Dental'!J32="No",0,1)</f>
        <v>0</v>
      </c>
      <c r="K32" s="11">
        <f>IF('T1-2a. Dental'!K32="No",0,1)</f>
        <v>0</v>
      </c>
      <c r="L32" s="11">
        <f>IF('T1-2a. Dental'!L32="No",0,1)</f>
        <v>0</v>
      </c>
    </row>
    <row r="33" spans="1:12">
      <c r="A33" s="17"/>
      <c r="B33" s="3" t="s">
        <v>17</v>
      </c>
      <c r="C33" s="11">
        <f>IF('T1-2a. Dental'!C33="No",0,1)</f>
        <v>0</v>
      </c>
      <c r="D33" s="11">
        <f>IF('T1-2a. Dental'!D33="No",0,1)</f>
        <v>0</v>
      </c>
      <c r="E33" s="11">
        <f>IF('T1-2a. Dental'!E33="No",0,1)</f>
        <v>1</v>
      </c>
      <c r="F33" s="11">
        <f>IF('T1-2a. Dental'!F33="No",0,1)</f>
        <v>1</v>
      </c>
      <c r="G33" s="11">
        <f>IF('T1-2a. Dental'!G33="No",0,1)</f>
        <v>1</v>
      </c>
      <c r="H33" s="11">
        <f>IF('T1-2a. Dental'!H33="No",0,1)</f>
        <v>1</v>
      </c>
      <c r="I33" s="11">
        <f>IF('T1-2a. Dental'!I33="No",0,1)</f>
        <v>0</v>
      </c>
      <c r="J33" s="11">
        <f>IF('T1-2a. Dental'!J33="No",0,1)</f>
        <v>0</v>
      </c>
      <c r="K33" s="11">
        <f>IF('T1-2a. Dental'!K33="No",0,1)</f>
        <v>0</v>
      </c>
      <c r="L33" s="11">
        <f>IF('T1-2a. Dental'!L33="No",0,1)</f>
        <v>0</v>
      </c>
    </row>
    <row r="34" spans="1:12">
      <c r="B34" s="3" t="s">
        <v>14</v>
      </c>
      <c r="C34" s="11"/>
    </row>
    <row r="35" spans="1:12" s="16" customFormat="1">
      <c r="A35" s="12"/>
      <c r="B35" s="5" t="s">
        <v>16</v>
      </c>
      <c r="C35" s="11"/>
      <c r="D35" s="11"/>
      <c r="E35" s="11"/>
      <c r="F35" s="11"/>
      <c r="G35" s="11"/>
      <c r="H35" s="11"/>
      <c r="I35" s="11"/>
      <c r="J35" s="11"/>
      <c r="K35" s="11"/>
      <c r="L35" s="11"/>
    </row>
    <row r="36" spans="1:12" s="16" customFormat="1">
      <c r="A36" s="12"/>
      <c r="B36" s="29" t="s">
        <v>235</v>
      </c>
      <c r="C36" s="11"/>
      <c r="D36" s="11"/>
      <c r="E36" s="11"/>
      <c r="F36" s="11"/>
      <c r="G36" s="11"/>
      <c r="H36" s="11"/>
      <c r="I36" s="11"/>
      <c r="J36" s="11"/>
      <c r="K36" s="11"/>
      <c r="L36" s="11"/>
    </row>
    <row r="37" spans="1:12" s="16" customFormat="1">
      <c r="A37" s="12"/>
      <c r="B37" s="5"/>
      <c r="C37" s="11"/>
      <c r="D37" s="11"/>
      <c r="E37" s="11"/>
      <c r="F37" s="11"/>
      <c r="G37" s="11"/>
      <c r="H37" s="11"/>
      <c r="I37" s="11"/>
      <c r="J37" s="11"/>
      <c r="K37" s="11"/>
      <c r="L37" s="11"/>
    </row>
    <row r="38" spans="1:12" s="16" customFormat="1">
      <c r="A38" s="17"/>
      <c r="B38" s="18"/>
    </row>
    <row r="39" spans="1:12">
      <c r="A39" s="17"/>
      <c r="B39" s="2" t="s">
        <v>18</v>
      </c>
      <c r="C39" s="11"/>
    </row>
    <row r="40" spans="1:12">
      <c r="C40" s="11"/>
    </row>
    <row r="41" spans="1:12">
      <c r="A41" s="12">
        <v>5</v>
      </c>
      <c r="B41" s="3" t="s">
        <v>19</v>
      </c>
      <c r="C41" s="11"/>
    </row>
    <row r="42" spans="1:12">
      <c r="B42" s="4" t="s">
        <v>22</v>
      </c>
      <c r="C42" s="11">
        <f>IF('T1-2a. Dental'!C42="No",0,1)</f>
        <v>0</v>
      </c>
      <c r="D42" s="11">
        <f>IF('T1-2a. Dental'!D42="No",0,1)</f>
        <v>0</v>
      </c>
      <c r="E42" s="11">
        <f>IF('T1-2a. Dental'!E42="No",0,1)</f>
        <v>0</v>
      </c>
      <c r="F42" s="11">
        <f>IF('T1-2a. Dental'!F42="No",0,1)</f>
        <v>0</v>
      </c>
      <c r="G42" s="11">
        <f>IF('T1-2a. Dental'!G42="No",0,1)</f>
        <v>0</v>
      </c>
      <c r="H42" s="11">
        <f>IF('T1-2a. Dental'!H42="No",0,1)</f>
        <v>0</v>
      </c>
      <c r="I42" s="11">
        <f>IF('T1-2a. Dental'!I42="No",0,1)</f>
        <v>0</v>
      </c>
      <c r="J42" s="11">
        <f>IF('T1-2a. Dental'!J42="No",0,1)</f>
        <v>0</v>
      </c>
      <c r="K42" s="11">
        <f>IF('T1-2a. Dental'!K42="No",0,1)</f>
        <v>0</v>
      </c>
      <c r="L42" s="11">
        <f>IF('T1-2a. Dental'!L42="No",0,1)</f>
        <v>0</v>
      </c>
    </row>
    <row r="43" spans="1:12">
      <c r="B43" s="4" t="s">
        <v>20</v>
      </c>
      <c r="C43" s="11"/>
    </row>
    <row r="44" spans="1:12">
      <c r="B44" s="4" t="s">
        <v>23</v>
      </c>
      <c r="C44" s="11">
        <f>IF('T1-2a. Dental'!C44="No",0,1)</f>
        <v>1</v>
      </c>
      <c r="D44" s="11">
        <f>IF('T1-2a. Dental'!D44="No",0,1)</f>
        <v>0</v>
      </c>
      <c r="E44" s="11">
        <f>IF('T1-2a. Dental'!E44="No",0,1)</f>
        <v>0</v>
      </c>
      <c r="F44" s="11">
        <f>IF('T1-2a. Dental'!F44="No",0,1)</f>
        <v>0</v>
      </c>
      <c r="G44" s="11">
        <f>IF('T1-2a. Dental'!G44="No",0,1)</f>
        <v>0</v>
      </c>
      <c r="H44" s="11">
        <f>IF('T1-2a. Dental'!H44="No",0,1)</f>
        <v>1</v>
      </c>
      <c r="I44" s="11">
        <f>IF('T1-2a. Dental'!I44="No",0,1)</f>
        <v>1</v>
      </c>
      <c r="J44" s="11">
        <f>IF('T1-2a. Dental'!J44="No",0,1)</f>
        <v>0</v>
      </c>
      <c r="K44" s="11">
        <f>IF('T1-2a. Dental'!K44="No",0,1)</f>
        <v>0</v>
      </c>
      <c r="L44" s="11">
        <f>IF('T1-2a. Dental'!L44="No",0,1)</f>
        <v>0</v>
      </c>
    </row>
    <row r="45" spans="1:12">
      <c r="B45" s="4" t="s">
        <v>21</v>
      </c>
      <c r="C45" s="11"/>
    </row>
    <row r="46" spans="1:12">
      <c r="B46" s="4" t="s">
        <v>235</v>
      </c>
      <c r="C46" s="11"/>
    </row>
    <row r="47" spans="1:12">
      <c r="B47" s="4"/>
      <c r="C47" s="11"/>
    </row>
    <row r="48" spans="1:12">
      <c r="A48" s="12">
        <v>6</v>
      </c>
      <c r="B48" s="3" t="s">
        <v>24</v>
      </c>
      <c r="C48" s="11"/>
    </row>
    <row r="49" spans="1:12">
      <c r="B49" s="4" t="s">
        <v>25</v>
      </c>
      <c r="C49" s="11"/>
    </row>
    <row r="50" spans="1:12">
      <c r="B50" s="4" t="s">
        <v>2</v>
      </c>
      <c r="C50" s="11"/>
    </row>
    <row r="51" spans="1:12">
      <c r="B51" s="4" t="s">
        <v>3</v>
      </c>
      <c r="C51" s="11"/>
    </row>
    <row r="52" spans="1:12">
      <c r="B52" s="4" t="s">
        <v>4</v>
      </c>
      <c r="C52" s="11"/>
    </row>
    <row r="53" spans="1:12">
      <c r="B53" s="4" t="s">
        <v>5</v>
      </c>
      <c r="C53" s="11"/>
    </row>
    <row r="54" spans="1:12">
      <c r="B54" s="4" t="s">
        <v>6</v>
      </c>
      <c r="C54" s="11"/>
    </row>
    <row r="55" spans="1:12">
      <c r="B55" s="4" t="s">
        <v>7</v>
      </c>
      <c r="C55" s="11"/>
    </row>
    <row r="56" spans="1:12">
      <c r="B56" s="4" t="s">
        <v>8</v>
      </c>
      <c r="C56" s="11"/>
    </row>
    <row r="57" spans="1:12">
      <c r="B57" s="4" t="s">
        <v>9</v>
      </c>
      <c r="C57" s="11"/>
    </row>
    <row r="58" spans="1:12">
      <c r="B58" s="4" t="s">
        <v>10</v>
      </c>
      <c r="C58" s="11"/>
    </row>
    <row r="59" spans="1:12">
      <c r="B59" s="4" t="s">
        <v>235</v>
      </c>
      <c r="C59" s="11"/>
    </row>
    <row r="60" spans="1:12">
      <c r="B60" s="4"/>
      <c r="C60" s="11"/>
    </row>
    <row r="61" spans="1:12" ht="25.5">
      <c r="A61" s="12">
        <v>7</v>
      </c>
      <c r="B61" s="3" t="s">
        <v>26</v>
      </c>
      <c r="C61" s="11"/>
    </row>
    <row r="62" spans="1:12">
      <c r="B62" s="4" t="s">
        <v>27</v>
      </c>
      <c r="C62" s="11">
        <f>IF('T1-2a. Dental'!C62="Yes",1,0)</f>
        <v>1</v>
      </c>
      <c r="D62" s="11">
        <f>IF('T1-2a. Dental'!D62="Yes",1,0)</f>
        <v>0</v>
      </c>
      <c r="E62" s="11">
        <f>IF('T1-2a. Dental'!E62="Yes",1,0)</f>
        <v>0</v>
      </c>
      <c r="F62" s="11">
        <f>IF('T1-2a. Dental'!F62="Yes",1,0)</f>
        <v>0</v>
      </c>
      <c r="G62" s="11">
        <f>IF('T1-2a. Dental'!G62="Yes",1,0)</f>
        <v>1</v>
      </c>
      <c r="H62" s="11">
        <f>IF('T1-2a. Dental'!H62="Yes",1,0)</f>
        <v>1</v>
      </c>
      <c r="I62" s="11">
        <f>IF('T1-2a. Dental'!I62="Yes",1,0)</f>
        <v>1</v>
      </c>
      <c r="J62" s="11">
        <f>IF('T1-2a. Dental'!J62="Yes",1,0)</f>
        <v>0</v>
      </c>
      <c r="K62" s="11">
        <f>IF('T1-2a. Dental'!K62="Yes",1,0)</f>
        <v>1</v>
      </c>
      <c r="L62" s="11">
        <f>IF('T1-2a. Dental'!L62="Yes",1,0)</f>
        <v>0</v>
      </c>
    </row>
    <row r="63" spans="1:12">
      <c r="B63" s="4" t="s">
        <v>28</v>
      </c>
      <c r="C63" s="11">
        <f>IF('T1-2a. Dental'!C63="Yes",0.5,0)</f>
        <v>0</v>
      </c>
      <c r="D63" s="11">
        <f>IF('T1-2a. Dental'!D63="Yes",0.5,0)</f>
        <v>0</v>
      </c>
      <c r="E63" s="11">
        <f>IF('T1-2a. Dental'!E63="Yes",0.5,0)</f>
        <v>0</v>
      </c>
      <c r="F63" s="11">
        <f>IF('T1-2a. Dental'!F63="Yes",0.5,0)</f>
        <v>0</v>
      </c>
      <c r="G63" s="11">
        <f>IF('T1-2a. Dental'!G63="Yes",0.5,0)</f>
        <v>0</v>
      </c>
      <c r="H63" s="11">
        <f>IF('T1-2a. Dental'!H63="Yes",0.5,0)</f>
        <v>0</v>
      </c>
      <c r="I63" s="11">
        <f>IF('T1-2a. Dental'!I63="Yes",0.5,0)</f>
        <v>0</v>
      </c>
      <c r="J63" s="11">
        <f>IF('T1-2a. Dental'!J63="Yes",0.5,0)</f>
        <v>0</v>
      </c>
      <c r="K63" s="11">
        <f>IF('T1-2a. Dental'!K63="Yes",0.5,0)</f>
        <v>0</v>
      </c>
      <c r="L63" s="11">
        <f>IF('T1-2a. Dental'!L63="Yes",0.5,0)</f>
        <v>0</v>
      </c>
    </row>
    <row r="64" spans="1:12">
      <c r="B64" s="4" t="s">
        <v>29</v>
      </c>
      <c r="C64" s="11"/>
    </row>
    <row r="65" spans="1:12">
      <c r="B65" s="4" t="s">
        <v>235</v>
      </c>
      <c r="C65" s="11"/>
    </row>
    <row r="66" spans="1:12">
      <c r="B66" s="4"/>
      <c r="C66" s="11"/>
    </row>
    <row r="67" spans="1:12" ht="25.5">
      <c r="A67" s="12">
        <v>8</v>
      </c>
      <c r="B67" s="3" t="s">
        <v>30</v>
      </c>
      <c r="C67" s="11"/>
    </row>
    <row r="68" spans="1:12">
      <c r="B68" s="4" t="s">
        <v>31</v>
      </c>
      <c r="C68" s="11">
        <f>IF('T1-2a. Dental'!C68="Yes",1,0)</f>
        <v>0</v>
      </c>
      <c r="D68" s="11">
        <f>IF('T1-2a. Dental'!D68="Yes",1,0)</f>
        <v>0</v>
      </c>
      <c r="E68" s="11">
        <f>IF('T1-2a. Dental'!E68="Yes",1,0)</f>
        <v>0</v>
      </c>
      <c r="F68" s="11">
        <f>IF('T1-2a. Dental'!F68="Yes",1,0)</f>
        <v>1</v>
      </c>
      <c r="G68" s="11">
        <f>IF('T1-2a. Dental'!G68="Yes",1,0)</f>
        <v>0</v>
      </c>
      <c r="H68" s="11">
        <f>IF('T1-2a. Dental'!H68="Yes",1,0)</f>
        <v>1</v>
      </c>
      <c r="I68" s="11">
        <f>IF('T1-2a. Dental'!I68="Yes",1,0)</f>
        <v>1</v>
      </c>
      <c r="J68" s="11">
        <f>IF('T1-2a. Dental'!J68="Yes",1,0)</f>
        <v>0</v>
      </c>
      <c r="K68" s="11">
        <f>IF('T1-2a. Dental'!K68="Yes",1,0)</f>
        <v>1</v>
      </c>
      <c r="L68" s="11">
        <f>IF('T1-2a. Dental'!L68="Yes",1,0)</f>
        <v>0</v>
      </c>
    </row>
    <row r="69" spans="1:12">
      <c r="B69" s="4" t="s">
        <v>32</v>
      </c>
      <c r="C69" s="11">
        <f>IF('T1-2a. Dental'!C69="Yes",1,0)</f>
        <v>0</v>
      </c>
      <c r="D69" s="11">
        <f>IF('T1-2a. Dental'!D69="Yes",1,0)</f>
        <v>0</v>
      </c>
      <c r="E69" s="11">
        <f>IF('T1-2a. Dental'!E69="Yes",1,0)</f>
        <v>0</v>
      </c>
      <c r="F69" s="11">
        <f>IF('T1-2a. Dental'!F69="Yes",1,0)</f>
        <v>0</v>
      </c>
      <c r="G69" s="11">
        <f>IF('T1-2a. Dental'!G69="Yes",1,0)</f>
        <v>0</v>
      </c>
      <c r="H69" s="11">
        <f>IF('T1-2a. Dental'!H69="Yes",1,0)</f>
        <v>0</v>
      </c>
      <c r="I69" s="11">
        <f>IF('T1-2a. Dental'!I69="Yes",1,0)</f>
        <v>0</v>
      </c>
      <c r="J69" s="11">
        <f>IF('T1-2a. Dental'!J69="Yes",1,0)</f>
        <v>0</v>
      </c>
      <c r="K69" s="11">
        <f>IF('T1-2a. Dental'!K69="Yes",1,0)</f>
        <v>0</v>
      </c>
      <c r="L69" s="11">
        <f>IF('T1-2a. Dental'!L69="Yes",1,0)</f>
        <v>0</v>
      </c>
    </row>
    <row r="70" spans="1:12">
      <c r="B70" s="4" t="s">
        <v>33</v>
      </c>
      <c r="C70" s="11">
        <f>IF('T1-2a. Dental'!C70="Yes",1,0)</f>
        <v>1</v>
      </c>
      <c r="D70" s="11">
        <f>IF('T1-2a. Dental'!D70="Yes",1,0)</f>
        <v>1</v>
      </c>
      <c r="E70" s="11">
        <f>IF('T1-2a. Dental'!E70="Yes",1,0)</f>
        <v>1</v>
      </c>
      <c r="F70" s="11">
        <f>IF('T1-2a. Dental'!F70="Yes",1,0)</f>
        <v>0</v>
      </c>
      <c r="G70" s="11">
        <f>IF('T1-2a. Dental'!G70="Yes",1,0)</f>
        <v>1</v>
      </c>
      <c r="H70" s="11">
        <f>IF('T1-2a. Dental'!H70="Yes",1,0)</f>
        <v>0</v>
      </c>
      <c r="I70" s="11">
        <f>IF('T1-2a. Dental'!I70="Yes",1,0)</f>
        <v>0</v>
      </c>
      <c r="J70" s="11">
        <f>IF('T1-2a. Dental'!J70="Yes",1,0)</f>
        <v>0</v>
      </c>
      <c r="K70" s="11">
        <f>IF('T1-2a. Dental'!K70="Yes",1,0)</f>
        <v>0</v>
      </c>
      <c r="L70" s="11">
        <f>IF('T1-2a. Dental'!L70="Yes",1,0)</f>
        <v>0</v>
      </c>
    </row>
    <row r="71" spans="1:12">
      <c r="B71" s="4" t="s">
        <v>34</v>
      </c>
      <c r="C71" s="11"/>
    </row>
    <row r="72" spans="1:12">
      <c r="B72" s="4" t="s">
        <v>235</v>
      </c>
      <c r="C72" s="11"/>
    </row>
    <row r="73" spans="1:12">
      <c r="B73" s="4"/>
      <c r="C73" s="11"/>
    </row>
    <row r="74" spans="1:12">
      <c r="C74" s="11"/>
    </row>
    <row r="75" spans="1:12">
      <c r="B75" s="2" t="s">
        <v>35</v>
      </c>
      <c r="C75" s="11"/>
    </row>
    <row r="76" spans="1:12">
      <c r="C76" s="11"/>
    </row>
    <row r="77" spans="1:12">
      <c r="A77" s="12">
        <v>9</v>
      </c>
      <c r="B77" s="3" t="s">
        <v>36</v>
      </c>
      <c r="C77" s="11"/>
    </row>
    <row r="78" spans="1:12">
      <c r="B78" s="4" t="s">
        <v>37</v>
      </c>
      <c r="C78" s="11">
        <f>IF('T1-2a. Dental'!C78="Yes",1,0)</f>
        <v>0</v>
      </c>
      <c r="D78" s="11">
        <f>IF('T1-2a. Dental'!D78="Yes",1,0)</f>
        <v>1</v>
      </c>
      <c r="E78" s="11">
        <f>IF('T1-2a. Dental'!E78="Yes",1,0)</f>
        <v>0</v>
      </c>
      <c r="F78" s="11">
        <f>IF('T1-2a. Dental'!F78="Yes",1,0)</f>
        <v>0</v>
      </c>
      <c r="G78" s="11">
        <f>IF('T1-2a. Dental'!G78="Yes",1,0)</f>
        <v>0</v>
      </c>
      <c r="H78" s="11">
        <f>IF('T1-2a. Dental'!H78="Yes",1,0)</f>
        <v>1</v>
      </c>
      <c r="I78" s="11">
        <f>IF('T1-2a. Dental'!I78="Yes",1,0)</f>
        <v>0</v>
      </c>
      <c r="J78" s="11">
        <f>IF('T1-2a. Dental'!J78="Yes",1,0)</f>
        <v>0</v>
      </c>
      <c r="K78" s="11">
        <f>IF('T1-2a. Dental'!K78="Yes",1,0)</f>
        <v>0</v>
      </c>
      <c r="L78" s="11">
        <f>IF('T1-2a. Dental'!L78="Yes",1,0)</f>
        <v>1</v>
      </c>
    </row>
    <row r="79" spans="1:12">
      <c r="B79" s="4" t="s">
        <v>38</v>
      </c>
      <c r="C79" s="11"/>
    </row>
    <row r="80" spans="1:12">
      <c r="B80" s="4" t="s">
        <v>39</v>
      </c>
      <c r="C80" s="11"/>
    </row>
    <row r="81" spans="1:12">
      <c r="B81" s="4" t="s">
        <v>40</v>
      </c>
      <c r="C81" s="11"/>
    </row>
    <row r="82" spans="1:12">
      <c r="B82" s="4" t="s">
        <v>235</v>
      </c>
      <c r="C82" s="11"/>
    </row>
    <row r="83" spans="1:12">
      <c r="B83" s="4"/>
      <c r="C83" s="11"/>
    </row>
    <row r="84" spans="1:12">
      <c r="A84" s="12">
        <v>10</v>
      </c>
      <c r="B84" s="3" t="s">
        <v>41</v>
      </c>
      <c r="C84" s="11">
        <f>IF('T1-2a. Dental'!C84="Yes",1,0)</f>
        <v>0</v>
      </c>
      <c r="D84" s="11">
        <f>IF('T1-2a. Dental'!D84="Yes",1,0)</f>
        <v>0</v>
      </c>
      <c r="E84" s="11">
        <f>IF('T1-2a. Dental'!E84="Yes",1,0)</f>
        <v>0</v>
      </c>
      <c r="F84" s="11">
        <f>IF('T1-2a. Dental'!F84="Yes",1,0)</f>
        <v>0</v>
      </c>
      <c r="G84" s="11">
        <f>IF('T1-2a. Dental'!G84="Yes",1,0)</f>
        <v>1</v>
      </c>
      <c r="H84" s="11">
        <f>IF('T1-2a. Dental'!H84="Yes",1,0)</f>
        <v>0</v>
      </c>
      <c r="I84" s="11">
        <f>IF('T1-2a. Dental'!I84="Yes",1,0)</f>
        <v>0</v>
      </c>
      <c r="J84" s="11">
        <f>IF('T1-2a. Dental'!J84="Yes",1,0)</f>
        <v>0</v>
      </c>
      <c r="K84" s="11">
        <f>IF('T1-2a. Dental'!K84="Yes",1,0)</f>
        <v>0</v>
      </c>
      <c r="L84" s="11">
        <f>IF('T1-2a. Dental'!L84="Yes",1,0)</f>
        <v>0</v>
      </c>
    </row>
    <row r="85" spans="1:12" s="19" customFormat="1">
      <c r="A85" s="12"/>
      <c r="B85" s="4" t="s">
        <v>16</v>
      </c>
      <c r="C85" s="11"/>
      <c r="D85" s="11"/>
      <c r="E85" s="11"/>
      <c r="F85" s="11"/>
      <c r="G85" s="11"/>
      <c r="H85" s="11"/>
      <c r="I85" s="11"/>
      <c r="J85" s="11"/>
      <c r="K85" s="11"/>
      <c r="L85" s="11"/>
    </row>
    <row r="86" spans="1:12" s="19" customFormat="1">
      <c r="A86" s="12"/>
      <c r="B86" s="4" t="s">
        <v>235</v>
      </c>
      <c r="C86" s="11"/>
      <c r="D86" s="11"/>
      <c r="E86" s="11"/>
      <c r="F86" s="11"/>
      <c r="G86" s="11"/>
      <c r="H86" s="11"/>
      <c r="I86" s="11"/>
      <c r="J86" s="11"/>
      <c r="K86" s="11"/>
      <c r="L86" s="11"/>
    </row>
    <row r="87" spans="1:12" s="19" customFormat="1">
      <c r="A87" s="12"/>
      <c r="B87" s="4"/>
      <c r="C87" s="11"/>
      <c r="D87" s="11"/>
      <c r="E87" s="11"/>
      <c r="F87" s="11"/>
      <c r="G87" s="11"/>
      <c r="H87" s="11"/>
      <c r="I87" s="11"/>
      <c r="J87" s="11"/>
      <c r="K87" s="11"/>
      <c r="L87" s="11"/>
    </row>
    <row r="88" spans="1:12" s="19" customFormat="1">
      <c r="A88" s="20"/>
      <c r="B88" s="21"/>
    </row>
    <row r="89" spans="1:12">
      <c r="A89" s="20"/>
      <c r="B89" s="2" t="s">
        <v>42</v>
      </c>
      <c r="C89" s="11"/>
    </row>
    <row r="90" spans="1:12">
      <c r="C90" s="11"/>
    </row>
    <row r="91" spans="1:12" ht="25.5">
      <c r="A91" s="12">
        <v>11</v>
      </c>
      <c r="B91" s="3" t="s">
        <v>43</v>
      </c>
      <c r="C91" s="11">
        <f>IF('T1-2a. Dental'!C91="",0,1)</f>
        <v>1</v>
      </c>
      <c r="D91" s="11">
        <f>IF('T1-2a. Dental'!D91="",0,1)</f>
        <v>1</v>
      </c>
      <c r="E91" s="11">
        <f>IF('T1-2a. Dental'!E91="",0,1)</f>
        <v>1</v>
      </c>
      <c r="F91" s="11">
        <f>IF('T1-2a. Dental'!F91="",0,1)</f>
        <v>0</v>
      </c>
      <c r="G91" s="11">
        <f>IF('T1-2a. Dental'!G91="",0,1)</f>
        <v>1</v>
      </c>
      <c r="H91" s="11">
        <f>IF('T1-2a. Dental'!H91="",0,1)</f>
        <v>1</v>
      </c>
      <c r="I91" s="11">
        <f>IF('T1-2a. Dental'!I91="",0,1)</f>
        <v>1</v>
      </c>
      <c r="J91" s="11">
        <f>IF('T1-2a. Dental'!J91="",0,1)</f>
        <v>0</v>
      </c>
      <c r="K91" s="11">
        <f>IF('T1-2a. Dental'!K91="",0,1)</f>
        <v>1</v>
      </c>
      <c r="L91" s="11">
        <f>IF('T1-2a. Dental'!L91="",0,1)</f>
        <v>1</v>
      </c>
    </row>
    <row r="92" spans="1:12">
      <c r="B92" s="4" t="s">
        <v>44</v>
      </c>
      <c r="C92" s="11"/>
    </row>
    <row r="93" spans="1:12">
      <c r="B93" s="4" t="s">
        <v>45</v>
      </c>
      <c r="C93" s="11"/>
    </row>
    <row r="94" spans="1:12">
      <c r="B94" s="4" t="s">
        <v>46</v>
      </c>
      <c r="C94" s="11"/>
    </row>
    <row r="95" spans="1:12">
      <c r="B95" s="4" t="s">
        <v>47</v>
      </c>
      <c r="C95" s="11"/>
    </row>
    <row r="96" spans="1:12">
      <c r="B96" s="4" t="s">
        <v>48</v>
      </c>
      <c r="C96" s="11"/>
    </row>
    <row r="97" spans="1:12">
      <c r="B97" s="4" t="s">
        <v>49</v>
      </c>
      <c r="C97" s="11"/>
    </row>
    <row r="98" spans="1:12">
      <c r="B98" s="4" t="s">
        <v>50</v>
      </c>
      <c r="C98" s="11"/>
    </row>
    <row r="99" spans="1:12">
      <c r="B99" s="4" t="s">
        <v>235</v>
      </c>
      <c r="C99" s="11"/>
    </row>
    <row r="100" spans="1:12">
      <c r="B100" s="4"/>
      <c r="C100" s="11"/>
    </row>
    <row r="101" spans="1:12" ht="25.5">
      <c r="A101" s="12">
        <v>12</v>
      </c>
      <c r="B101" s="3" t="s">
        <v>51</v>
      </c>
      <c r="C101" s="11">
        <f>IF('T1-2a. Dental'!C101="",0,1)</f>
        <v>0</v>
      </c>
      <c r="D101" s="11">
        <f>IF('T1-2a. Dental'!D101="",0,1)</f>
        <v>0</v>
      </c>
      <c r="E101" s="11">
        <f>IF('T1-2a. Dental'!E101="",0,1)</f>
        <v>0</v>
      </c>
      <c r="F101" s="11">
        <f>IF('T1-2a. Dental'!F101="",0,1)</f>
        <v>0</v>
      </c>
      <c r="G101" s="11">
        <f>IF('T1-2a. Dental'!G101="",0,1)</f>
        <v>1</v>
      </c>
      <c r="H101" s="11">
        <f>IF('T1-2a. Dental'!H101="",0,1)</f>
        <v>1</v>
      </c>
      <c r="I101" s="11">
        <f>IF('T1-2a. Dental'!I101="",0,1)</f>
        <v>0</v>
      </c>
      <c r="J101" s="11">
        <f>IF('T1-2a. Dental'!J101="",0,1)</f>
        <v>0</v>
      </c>
      <c r="K101" s="11">
        <f>IF('T1-2a. Dental'!K101="",0,1)</f>
        <v>0</v>
      </c>
      <c r="L101" s="11">
        <f>IF('T1-2a. Dental'!L101="",0,1)</f>
        <v>0</v>
      </c>
    </row>
    <row r="102" spans="1:12">
      <c r="B102" s="4" t="s">
        <v>52</v>
      </c>
      <c r="C102" s="11"/>
    </row>
    <row r="103" spans="1:12">
      <c r="B103" s="4" t="s">
        <v>53</v>
      </c>
      <c r="C103" s="11"/>
    </row>
    <row r="104" spans="1:12">
      <c r="B104" s="4" t="s">
        <v>54</v>
      </c>
      <c r="C104" s="11"/>
    </row>
    <row r="105" spans="1:12">
      <c r="B105" s="4" t="s">
        <v>235</v>
      </c>
      <c r="C105" s="11"/>
    </row>
    <row r="106" spans="1:12">
      <c r="B106" s="4"/>
      <c r="C106" s="11"/>
    </row>
    <row r="107" spans="1:12" ht="27" customHeight="1">
      <c r="A107" s="12">
        <v>13</v>
      </c>
      <c r="B107" s="3" t="s">
        <v>55</v>
      </c>
      <c r="C107" s="11">
        <f>IF('T1-2a. Dental'!C107="",0,1)</f>
        <v>0</v>
      </c>
      <c r="D107" s="11">
        <f>IF('T1-2a. Dental'!D107="",0,1)</f>
        <v>1</v>
      </c>
      <c r="E107" s="11">
        <f>IF('T1-2a. Dental'!E107="",0,1)</f>
        <v>1</v>
      </c>
      <c r="F107" s="11">
        <f>IF('T1-2a. Dental'!F107="",0,1)</f>
        <v>1</v>
      </c>
      <c r="G107" s="11">
        <f>IF('T1-2a. Dental'!G107="",0,1)</f>
        <v>1</v>
      </c>
      <c r="H107" s="11">
        <f>IF('T1-2a. Dental'!H107="",0,1)</f>
        <v>1</v>
      </c>
      <c r="I107" s="11">
        <f>IF('T1-2a. Dental'!I107="",0,1)</f>
        <v>1</v>
      </c>
      <c r="J107" s="11">
        <f>IF('T1-2a. Dental'!J107="",0,1)</f>
        <v>0</v>
      </c>
      <c r="K107" s="11">
        <f>IF('T1-2a. Dental'!K107="",0,1)</f>
        <v>0</v>
      </c>
      <c r="L107" s="11">
        <f>IF('T1-2a. Dental'!L107="",0,1)</f>
        <v>0</v>
      </c>
    </row>
    <row r="108" spans="1:12">
      <c r="B108" s="4" t="s">
        <v>44</v>
      </c>
      <c r="C108" s="11"/>
    </row>
    <row r="109" spans="1:12">
      <c r="B109" s="4" t="s">
        <v>45</v>
      </c>
      <c r="C109" s="11"/>
    </row>
    <row r="110" spans="1:12">
      <c r="B110" s="4" t="s">
        <v>46</v>
      </c>
      <c r="C110" s="11"/>
    </row>
    <row r="111" spans="1:12">
      <c r="B111" s="4" t="s">
        <v>47</v>
      </c>
      <c r="C111" s="11"/>
    </row>
    <row r="112" spans="1:12">
      <c r="B112" s="4" t="s">
        <v>48</v>
      </c>
      <c r="C112" s="11"/>
    </row>
    <row r="113" spans="1:12">
      <c r="B113" s="4" t="s">
        <v>49</v>
      </c>
      <c r="C113" s="11"/>
    </row>
    <row r="114" spans="1:12">
      <c r="B114" s="4" t="s">
        <v>50</v>
      </c>
      <c r="C114" s="11"/>
    </row>
    <row r="115" spans="1:12">
      <c r="B115" s="4" t="s">
        <v>235</v>
      </c>
      <c r="C115" s="11"/>
    </row>
    <row r="116" spans="1:12">
      <c r="B116" s="4"/>
      <c r="C116" s="11"/>
    </row>
    <row r="117" spans="1:12">
      <c r="A117" s="12">
        <v>14</v>
      </c>
      <c r="B117" s="3" t="s">
        <v>56</v>
      </c>
      <c r="C117" s="11">
        <f>IF('T1-2a. Dental'!C117="",0,1)</f>
        <v>0</v>
      </c>
      <c r="D117" s="11">
        <f>IF('T1-2a. Dental'!D117="",0,1)</f>
        <v>1</v>
      </c>
      <c r="E117" s="11">
        <f>IF('T1-2a. Dental'!E117="",0,1)</f>
        <v>1</v>
      </c>
      <c r="F117" s="11">
        <f>IF('T1-2a. Dental'!F117="",0,1)</f>
        <v>1</v>
      </c>
      <c r="G117" s="11">
        <f>IF('T1-2a. Dental'!G117="",0,1)</f>
        <v>1</v>
      </c>
      <c r="H117" s="11">
        <f>IF('T1-2a. Dental'!H117="",0,1)</f>
        <v>1</v>
      </c>
      <c r="I117" s="11">
        <f>IF('T1-2a. Dental'!I117="",0,1)</f>
        <v>1</v>
      </c>
      <c r="J117" s="11">
        <f>IF('T1-2a. Dental'!J117="",0,1)</f>
        <v>0</v>
      </c>
      <c r="K117" s="11">
        <f>IF('T1-2a. Dental'!K117="",0,1)</f>
        <v>0</v>
      </c>
      <c r="L117" s="11">
        <f>IF('T1-2a. Dental'!L117="",0,1)</f>
        <v>1</v>
      </c>
    </row>
    <row r="118" spans="1:12">
      <c r="B118" s="4" t="s">
        <v>44</v>
      </c>
      <c r="C118" s="11"/>
    </row>
    <row r="119" spans="1:12">
      <c r="B119" s="4" t="s">
        <v>45</v>
      </c>
      <c r="C119" s="11"/>
    </row>
    <row r="120" spans="1:12">
      <c r="B120" s="4" t="s">
        <v>46</v>
      </c>
      <c r="C120" s="11"/>
    </row>
    <row r="121" spans="1:12">
      <c r="B121" s="4" t="s">
        <v>235</v>
      </c>
      <c r="C121" s="11"/>
    </row>
    <row r="122" spans="1:12">
      <c r="B122" s="4"/>
      <c r="C122" s="11"/>
    </row>
    <row r="123" spans="1:12">
      <c r="A123" s="12">
        <v>15</v>
      </c>
      <c r="B123" s="3" t="s">
        <v>57</v>
      </c>
      <c r="C123" s="11">
        <f>IF('T1-2a. Dental'!C123="",0,1)</f>
        <v>0</v>
      </c>
      <c r="D123" s="11">
        <f>IF('T1-2a. Dental'!D123="",0,1)</f>
        <v>1</v>
      </c>
      <c r="E123" s="11">
        <f>IF('T1-2a. Dental'!E123="",0,1)</f>
        <v>1</v>
      </c>
      <c r="F123" s="11">
        <f>IF('T1-2a. Dental'!F123="",0,1)</f>
        <v>1</v>
      </c>
      <c r="G123" s="11">
        <f>IF('T1-2a. Dental'!G123="",0,1)</f>
        <v>1</v>
      </c>
      <c r="H123" s="11">
        <f>IF('T1-2a. Dental'!H123="",0,1)</f>
        <v>1</v>
      </c>
      <c r="I123" s="11">
        <f>IF('T1-2a. Dental'!I123="",0,1)</f>
        <v>0</v>
      </c>
      <c r="J123" s="11">
        <f>IF('T1-2a. Dental'!J123="",0,1)</f>
        <v>0</v>
      </c>
      <c r="K123" s="11">
        <f>IF('T1-2a. Dental'!K123="",0,1)</f>
        <v>0</v>
      </c>
      <c r="L123" s="11">
        <f>IF('T1-2a. Dental'!L123="",0,1)</f>
        <v>1</v>
      </c>
    </row>
    <row r="124" spans="1:12">
      <c r="B124" s="4" t="s">
        <v>44</v>
      </c>
      <c r="C124" s="11"/>
    </row>
    <row r="125" spans="1:12">
      <c r="B125" s="4" t="s">
        <v>45</v>
      </c>
      <c r="C125" s="11"/>
    </row>
    <row r="126" spans="1:12">
      <c r="B126" s="4" t="s">
        <v>46</v>
      </c>
      <c r="C126" s="11"/>
    </row>
    <row r="127" spans="1:12">
      <c r="B127" s="4" t="s">
        <v>235</v>
      </c>
      <c r="C127" s="11"/>
    </row>
    <row r="128" spans="1:12">
      <c r="B128" s="4"/>
      <c r="C128" s="11"/>
    </row>
    <row r="129" spans="1:12">
      <c r="C129" s="11"/>
    </row>
    <row r="130" spans="1:12">
      <c r="B130" s="2" t="s">
        <v>58</v>
      </c>
      <c r="C130" s="11"/>
    </row>
    <row r="131" spans="1:12">
      <c r="C131" s="11"/>
    </row>
    <row r="132" spans="1:12" ht="25.5">
      <c r="A132" s="12">
        <v>16</v>
      </c>
      <c r="B132" s="3" t="s">
        <v>59</v>
      </c>
      <c r="C132" s="11"/>
    </row>
    <row r="133" spans="1:12">
      <c r="B133" s="4" t="s">
        <v>60</v>
      </c>
      <c r="C133" s="11">
        <f>IF('T1-2a. Dental'!C133="Yes",1,0)</f>
        <v>0</v>
      </c>
      <c r="D133" s="11">
        <f>IF('T1-2a. Dental'!D133="Yes",1,0)</f>
        <v>0</v>
      </c>
      <c r="E133" s="11">
        <f>IF('T1-2a. Dental'!E133="Yes",1,0)</f>
        <v>0</v>
      </c>
      <c r="F133" s="11">
        <f>IF('T1-2a. Dental'!F133="Yes",1,0)</f>
        <v>0</v>
      </c>
      <c r="G133" s="11">
        <f>IF('T1-2a. Dental'!G133="Yes",1,0)</f>
        <v>0</v>
      </c>
      <c r="H133" s="11">
        <f>IF('T1-2a. Dental'!H133="Yes",1,0)</f>
        <v>0</v>
      </c>
      <c r="I133" s="11">
        <f>IF('T1-2a. Dental'!I133="Yes",1,0)</f>
        <v>0</v>
      </c>
      <c r="J133" s="11">
        <f>IF('T1-2a. Dental'!J133="Yes",1,0)</f>
        <v>0</v>
      </c>
      <c r="K133" s="11">
        <f>IF('T1-2a. Dental'!K133="Yes",1,0)</f>
        <v>0</v>
      </c>
      <c r="L133" s="11">
        <f>IF('T1-2a. Dental'!L133="Yes",1,0)</f>
        <v>0</v>
      </c>
    </row>
    <row r="134" spans="1:12">
      <c r="B134" s="4" t="s">
        <v>61</v>
      </c>
      <c r="C134" s="11">
        <f>IF('T1-2a. Dental'!C134="Yes",1/3,0)</f>
        <v>0.33333333333333331</v>
      </c>
      <c r="D134" s="11">
        <f>IF('T1-2a. Dental'!D134="Yes",1/3,0)</f>
        <v>0</v>
      </c>
      <c r="E134" s="11">
        <f>IF('T1-2a. Dental'!E134="Yes",1/3,0)</f>
        <v>0</v>
      </c>
      <c r="F134" s="11">
        <f>IF('T1-2a. Dental'!F134="Yes",1/3,0)</f>
        <v>0</v>
      </c>
      <c r="G134" s="11">
        <f>IF('T1-2a. Dental'!G134="Yes",1/3,0)</f>
        <v>0.33333333333333331</v>
      </c>
      <c r="H134" s="11">
        <f>IF('T1-2a. Dental'!H134="Yes",1/3,0)</f>
        <v>0</v>
      </c>
      <c r="I134" s="11">
        <f>IF('T1-2a. Dental'!I134="Yes",1/3,0)</f>
        <v>0</v>
      </c>
      <c r="J134" s="11">
        <f>IF('T1-2a. Dental'!J134="Yes",1/3,0)</f>
        <v>0</v>
      </c>
      <c r="K134" s="11">
        <f>IF('T1-2a. Dental'!K134="Yes",1/3,0)</f>
        <v>0</v>
      </c>
      <c r="L134" s="11">
        <f>IF('T1-2a. Dental'!L134="Yes",1/3,0)</f>
        <v>0</v>
      </c>
    </row>
    <row r="135" spans="1:12">
      <c r="B135" s="4" t="s">
        <v>62</v>
      </c>
      <c r="C135" s="11">
        <f>IF('T1-2a. Dental'!C135="Yes",1/3,0)</f>
        <v>0.33333333333333331</v>
      </c>
      <c r="D135" s="11">
        <f>IF('T1-2a. Dental'!D135="Yes",1/3,0)</f>
        <v>0</v>
      </c>
      <c r="E135" s="11">
        <f>IF('T1-2a. Dental'!E135="Yes",1/3,0)</f>
        <v>0</v>
      </c>
      <c r="F135" s="11">
        <f>IF('T1-2a. Dental'!F135="Yes",1/3,0)</f>
        <v>0</v>
      </c>
      <c r="G135" s="11">
        <f>IF('T1-2a. Dental'!G135="Yes",1/3,0)</f>
        <v>0</v>
      </c>
      <c r="H135" s="11">
        <f>IF('T1-2a. Dental'!H135="Yes",1/3,0)</f>
        <v>0.33333333333333331</v>
      </c>
      <c r="I135" s="11">
        <f>IF('T1-2a. Dental'!I135="Yes",1/3,0)</f>
        <v>0</v>
      </c>
      <c r="J135" s="11">
        <f>IF('T1-2a. Dental'!J135="Yes",1/3,0)</f>
        <v>0</v>
      </c>
      <c r="K135" s="11">
        <f>IF('T1-2a. Dental'!K135="Yes",1/3,0)</f>
        <v>0</v>
      </c>
      <c r="L135" s="11">
        <f>IF('T1-2a. Dental'!L135="Yes",1/3,0)</f>
        <v>0</v>
      </c>
    </row>
    <row r="136" spans="1:12">
      <c r="B136" s="4" t="s">
        <v>63</v>
      </c>
      <c r="C136" s="11">
        <f>IF('T1-2a. Dental'!C136="Yes",1/3,0)</f>
        <v>0</v>
      </c>
      <c r="D136" s="11">
        <f>IF('T1-2a. Dental'!D136="Yes",1/3,0)</f>
        <v>0</v>
      </c>
      <c r="E136" s="11">
        <f>IF('T1-2a. Dental'!E136="Yes",1/3,0)</f>
        <v>0</v>
      </c>
      <c r="F136" s="11">
        <f>IF('T1-2a. Dental'!F136="Yes",1/3,0)</f>
        <v>0</v>
      </c>
      <c r="G136" s="11">
        <f>IF('T1-2a. Dental'!G136="Yes",1/3,0)</f>
        <v>0</v>
      </c>
      <c r="H136" s="11">
        <f>IF('T1-2a. Dental'!H136="Yes",1/3,0)</f>
        <v>0.33333333333333331</v>
      </c>
      <c r="I136" s="11">
        <f>IF('T1-2a. Dental'!I136="Yes",1/3,0)</f>
        <v>0</v>
      </c>
      <c r="J136" s="11">
        <f>IF('T1-2a. Dental'!J136="Yes",1/3,0)</f>
        <v>0</v>
      </c>
      <c r="K136" s="11">
        <f>IF('T1-2a. Dental'!K136="Yes",1/3,0)</f>
        <v>0</v>
      </c>
      <c r="L136" s="11">
        <f>IF('T1-2a. Dental'!L136="Yes",1/3,0)</f>
        <v>0</v>
      </c>
    </row>
    <row r="137" spans="1:12">
      <c r="B137" s="4" t="s">
        <v>64</v>
      </c>
      <c r="C137" s="11"/>
    </row>
    <row r="138" spans="1:12">
      <c r="B138" s="4" t="s">
        <v>235</v>
      </c>
      <c r="C138" s="11"/>
    </row>
    <row r="139" spans="1:12">
      <c r="B139" s="4"/>
      <c r="C139" s="11"/>
    </row>
    <row r="140" spans="1:12">
      <c r="C140" s="11"/>
    </row>
    <row r="141" spans="1:12">
      <c r="B141" s="2" t="s">
        <v>65</v>
      </c>
      <c r="C141" s="11"/>
    </row>
    <row r="142" spans="1:12">
      <c r="C142" s="11"/>
    </row>
    <row r="143" spans="1:12">
      <c r="A143" s="12" t="s">
        <v>68</v>
      </c>
      <c r="B143" s="3" t="s">
        <v>66</v>
      </c>
      <c r="C143" s="11"/>
    </row>
    <row r="144" spans="1:12">
      <c r="B144" s="4" t="s">
        <v>60</v>
      </c>
      <c r="C144" s="11">
        <f>IF('T1-2a. Dental'!C144="Yes",1,0)</f>
        <v>0</v>
      </c>
      <c r="D144" s="11">
        <f>IF('T1-2a. Dental'!D144="Yes",1,0)</f>
        <v>0</v>
      </c>
      <c r="E144" s="11">
        <f>IF('T1-2a. Dental'!E144="Yes",1,0)</f>
        <v>0</v>
      </c>
      <c r="F144" s="11">
        <f>IF('T1-2a. Dental'!F144="Yes",1,0)</f>
        <v>0</v>
      </c>
      <c r="G144" s="11">
        <f>IF('T1-2a. Dental'!G144="Yes",1,0)</f>
        <v>0</v>
      </c>
      <c r="H144" s="11">
        <f>IF('T1-2a. Dental'!H144="Yes",1,0)</f>
        <v>0</v>
      </c>
      <c r="I144" s="11">
        <f>IF('T1-2a. Dental'!I144="Yes",1,0)</f>
        <v>0</v>
      </c>
      <c r="J144" s="11">
        <f>IF('T1-2a. Dental'!J144="Yes",1,0)</f>
        <v>0</v>
      </c>
      <c r="K144" s="11">
        <f>IF('T1-2a. Dental'!K144="Yes",1,0)</f>
        <v>0</v>
      </c>
      <c r="L144" s="11">
        <f>IF('T1-2a. Dental'!L144="Yes",1,0)</f>
        <v>0</v>
      </c>
    </row>
    <row r="145" spans="1:12">
      <c r="B145" s="4" t="s">
        <v>67</v>
      </c>
      <c r="C145" s="11">
        <f>IF('T1-2a. Dental'!C145="Yes",0.5,0)</f>
        <v>0</v>
      </c>
      <c r="D145" s="11">
        <f>IF('T1-2a. Dental'!D145="Yes",0.5,0)</f>
        <v>0</v>
      </c>
      <c r="E145" s="11">
        <f>IF('T1-2a. Dental'!E145="Yes",0.5,0)</f>
        <v>0</v>
      </c>
      <c r="F145" s="11">
        <f>IF('T1-2a. Dental'!F145="Yes",0.5,0)</f>
        <v>0</v>
      </c>
      <c r="G145" s="11">
        <f>IF('T1-2a. Dental'!G145="Yes",0.5,0)</f>
        <v>0</v>
      </c>
      <c r="H145" s="11">
        <f>IF('T1-2a. Dental'!H145="Yes",0.5,0)</f>
        <v>0</v>
      </c>
      <c r="I145" s="11">
        <f>IF('T1-2a. Dental'!I145="Yes",0.5,0)</f>
        <v>0</v>
      </c>
      <c r="J145" s="11">
        <f>IF('T1-2a. Dental'!J145="Yes",0.5,0)</f>
        <v>0</v>
      </c>
      <c r="K145" s="11">
        <f>IF('T1-2a. Dental'!K145="Yes",0.5,0)</f>
        <v>0</v>
      </c>
      <c r="L145" s="11">
        <f>IF('T1-2a. Dental'!L145="Yes",0.5,0)</f>
        <v>0</v>
      </c>
    </row>
    <row r="146" spans="1:12">
      <c r="B146" s="4" t="s">
        <v>71</v>
      </c>
      <c r="C146" s="11">
        <f>IF('T1-2a. Dental'!C146="Yes",0.5,0)</f>
        <v>0</v>
      </c>
      <c r="D146" s="11">
        <f>IF('T1-2a. Dental'!D146="Yes",0.5,0)</f>
        <v>0</v>
      </c>
      <c r="E146" s="11">
        <f>IF('T1-2a. Dental'!E146="Yes",0.5,0)</f>
        <v>0</v>
      </c>
      <c r="F146" s="11">
        <f>IF('T1-2a. Dental'!F146="Yes",0.5,0)</f>
        <v>0</v>
      </c>
      <c r="G146" s="11">
        <f>IF('T1-2a. Dental'!G146="Yes",0.5,0)</f>
        <v>0</v>
      </c>
      <c r="H146" s="11">
        <f>IF('T1-2a. Dental'!H146="Yes",0.5,0)</f>
        <v>0.5</v>
      </c>
      <c r="I146" s="11">
        <f>IF('T1-2a. Dental'!I146="Yes",0.5,0)</f>
        <v>0</v>
      </c>
      <c r="J146" s="11">
        <f>IF('T1-2a. Dental'!J146="Yes",0.5,0)</f>
        <v>0</v>
      </c>
      <c r="K146" s="11">
        <f>IF('T1-2a. Dental'!K146="Yes",0.5,0)</f>
        <v>0</v>
      </c>
      <c r="L146" s="11">
        <f>IF('T1-2a. Dental'!L146="Yes",0.5,0)</f>
        <v>0</v>
      </c>
    </row>
    <row r="147" spans="1:12">
      <c r="B147" s="4" t="s">
        <v>29</v>
      </c>
      <c r="C147" s="11"/>
    </row>
    <row r="148" spans="1:12">
      <c r="B148" s="4" t="s">
        <v>235</v>
      </c>
      <c r="C148" s="11"/>
    </row>
    <row r="149" spans="1:12">
      <c r="B149" s="4"/>
      <c r="C149" s="11"/>
    </row>
    <row r="150" spans="1:12">
      <c r="C150" s="11"/>
    </row>
    <row r="151" spans="1:12">
      <c r="B151" s="2" t="s">
        <v>72</v>
      </c>
      <c r="C151" s="11"/>
    </row>
    <row r="152" spans="1:12">
      <c r="C152" s="11"/>
    </row>
    <row r="153" spans="1:12">
      <c r="A153" s="12">
        <v>18</v>
      </c>
      <c r="B153" s="3" t="s">
        <v>73</v>
      </c>
      <c r="C153" s="11"/>
    </row>
    <row r="154" spans="1:12">
      <c r="B154" s="4" t="s">
        <v>75</v>
      </c>
      <c r="C154" s="11"/>
    </row>
    <row r="155" spans="1:12">
      <c r="B155" s="4" t="s">
        <v>74</v>
      </c>
      <c r="C155" s="11">
        <f>IF('T1-2a. Dental'!C155="","..",(100-'T1-2a. Dental'!C155)/100)</f>
        <v>0</v>
      </c>
      <c r="D155" s="11">
        <f>IF('T1-2a. Dental'!D155="","..",(100-'T1-2a. Dental'!D155)/100)</f>
        <v>0</v>
      </c>
      <c r="E155" s="11">
        <f>IF('T1-2a. Dental'!E155="","..",(100-'T1-2a. Dental'!E155)/100)</f>
        <v>0</v>
      </c>
      <c r="F155" s="11">
        <f>IF('T1-2a. Dental'!F155="","..",(100-'T1-2a. Dental'!F155)/100)</f>
        <v>0</v>
      </c>
      <c r="G155" s="11">
        <f>IF('T1-2a. Dental'!G155="","..",(100-'T1-2a. Dental'!G155)/100)</f>
        <v>0</v>
      </c>
      <c r="H155" s="11">
        <f>IF('T1-2a. Dental'!H155="","..",(100-'T1-2a. Dental'!H155)/100)</f>
        <v>0</v>
      </c>
      <c r="I155" s="11">
        <f>IF('T1-2a. Dental'!I155="","..",(100-'T1-2a. Dental'!I155)/100)</f>
        <v>0</v>
      </c>
      <c r="J155" s="11">
        <f>IF('T1-2a. Dental'!J155="","..",(100-'T1-2a. Dental'!J155)/100)</f>
        <v>0</v>
      </c>
      <c r="K155" s="11">
        <f>IF('T1-2a. Dental'!K155="","..",(100-'T1-2a. Dental'!K155)/100)</f>
        <v>0</v>
      </c>
      <c r="L155" s="11">
        <f>IF('T1-2a. Dental'!L155="","..",(100-'T1-2a. Dental'!L155)/100)</f>
        <v>0</v>
      </c>
    </row>
    <row r="156" spans="1:12">
      <c r="B156" s="4" t="s">
        <v>76</v>
      </c>
      <c r="C156" s="11"/>
    </row>
    <row r="157" spans="1:12">
      <c r="B157" s="4" t="s">
        <v>74</v>
      </c>
      <c r="C157" s="11">
        <f>IF('T1-2a. Dental'!C157="","..",(100-'T1-2a. Dental'!C157)/100)</f>
        <v>0</v>
      </c>
      <c r="D157" s="11">
        <f>IF('T1-2a. Dental'!D157="","..",(100-'T1-2a. Dental'!D157)/100)</f>
        <v>0</v>
      </c>
      <c r="E157" s="11">
        <f>IF('T1-2a. Dental'!E157="","..",(100-'T1-2a. Dental'!E157)/100)</f>
        <v>0</v>
      </c>
      <c r="F157" s="11">
        <f>IF('T1-2a. Dental'!F157="","..",(100-'T1-2a. Dental'!F157)/100)</f>
        <v>0</v>
      </c>
      <c r="G157" s="11">
        <f>IF('T1-2a. Dental'!G157="","..",(100-'T1-2a. Dental'!G157)/100)</f>
        <v>0</v>
      </c>
      <c r="H157" s="11">
        <f>IF('T1-2a. Dental'!H157="","..",(100-'T1-2a. Dental'!H157)/100)</f>
        <v>0</v>
      </c>
      <c r="I157" s="11">
        <f>IF('T1-2a. Dental'!I157="","..",(100-'T1-2a. Dental'!I157)/100)</f>
        <v>0</v>
      </c>
      <c r="J157" s="11">
        <f>IF('T1-2a. Dental'!J157="","..",(100-'T1-2a. Dental'!J157)/100)</f>
        <v>0</v>
      </c>
      <c r="K157" s="11">
        <f>IF('T1-2a. Dental'!K157="","..",(100-'T1-2a. Dental'!K157)/100)</f>
        <v>0</v>
      </c>
      <c r="L157" s="11">
        <f>IF('T1-2a. Dental'!L157="","..",(100-'T1-2a. Dental'!L157)/100)</f>
        <v>0</v>
      </c>
    </row>
    <row r="158" spans="1:12">
      <c r="B158" s="4" t="s">
        <v>235</v>
      </c>
      <c r="C158" s="11"/>
    </row>
    <row r="159" spans="1:12">
      <c r="B159" s="4"/>
      <c r="C159" s="11"/>
    </row>
    <row r="160" spans="1:12">
      <c r="A160" s="12">
        <v>19</v>
      </c>
      <c r="B160" s="3" t="s">
        <v>77</v>
      </c>
      <c r="C160" s="11"/>
    </row>
    <row r="161" spans="1:12">
      <c r="B161" s="4" t="s">
        <v>75</v>
      </c>
      <c r="C161" s="11"/>
    </row>
    <row r="162" spans="1:12" s="19" customFormat="1">
      <c r="A162" s="12"/>
      <c r="B162" s="4" t="s">
        <v>78</v>
      </c>
      <c r="C162" s="11">
        <f>IF('T1-2a. Dental'!C162="","..",IF('T1-2a. Dental'!C162="NA",0.75,(100-'T1-2a. Dental'!C162)/100))</f>
        <v>0.75</v>
      </c>
      <c r="D162" s="11">
        <f>IF('T1-2a. Dental'!D162="","..",IF('T1-2a. Dental'!D162="NA",0.75,(100-'T1-2a. Dental'!D162)/100))</f>
        <v>0</v>
      </c>
      <c r="E162" s="11">
        <f>IF('T1-2a. Dental'!E162="","..",IF('T1-2a. Dental'!E162="NA",0.75,(100-'T1-2a. Dental'!E162)/100))</f>
        <v>0.35</v>
      </c>
      <c r="F162" s="11">
        <f>IF('T1-2a. Dental'!F162="","..",IF('T1-2a. Dental'!F162="NA",0.75,(100-'T1-2a. Dental'!F162)/100))</f>
        <v>0.75</v>
      </c>
      <c r="G162" s="11">
        <f>IF('T1-2a. Dental'!G162="","..",IF('T1-2a. Dental'!G162="NA",0.75,(100-'T1-2a. Dental'!G162)/100))</f>
        <v>0.3</v>
      </c>
      <c r="H162" s="11">
        <f>IF('T1-2a. Dental'!H162="","..",IF('T1-2a. Dental'!H162="NA",0.75,(100-'T1-2a. Dental'!H162)/100))</f>
        <v>1</v>
      </c>
      <c r="I162" s="11">
        <f>IF('T1-2a. Dental'!I162="","..",IF('T1-2a. Dental'!I162="NA",0.75,(100-'T1-2a. Dental'!I162)/100))</f>
        <v>0.75</v>
      </c>
      <c r="J162" s="11">
        <f>IF('T1-2a. Dental'!J162="","..",IF('T1-2a. Dental'!J162="NA",0.75,(100-'T1-2a. Dental'!J162)/100))</f>
        <v>0</v>
      </c>
      <c r="K162" s="11">
        <f>IF('T1-2a. Dental'!K162="","..",IF('T1-2a. Dental'!K162="NA",0.75,(100-'T1-2a. Dental'!K162)/100))</f>
        <v>0.51</v>
      </c>
      <c r="L162" s="11">
        <f>IF('T1-2a. Dental'!L162="","..",IF('T1-2a. Dental'!L162="NA",0.75,(100-'T1-2a. Dental'!L162)/100))</f>
        <v>0</v>
      </c>
    </row>
    <row r="163" spans="1:12">
      <c r="A163" s="20"/>
      <c r="B163" s="4" t="s">
        <v>76</v>
      </c>
      <c r="C163" s="11"/>
    </row>
    <row r="164" spans="1:12" s="19" customFormat="1">
      <c r="A164" s="12"/>
      <c r="B164" s="4" t="s">
        <v>78</v>
      </c>
      <c r="C164" s="11">
        <f>IF('T1-2a. Dental'!C164="","..",IF('T1-2a. Dental'!C164="NA",0.75,(100-'T1-2a. Dental'!C164)/100))</f>
        <v>0.75</v>
      </c>
      <c r="D164" s="11">
        <f>IF('T1-2a. Dental'!D164="","..",IF('T1-2a. Dental'!D164="NA",0.75,(100-'T1-2a. Dental'!D164)/100))</f>
        <v>0</v>
      </c>
      <c r="E164" s="11">
        <f>IF('T1-2a. Dental'!E164="","..",IF('T1-2a. Dental'!E164="NA",0.75,(100-'T1-2a. Dental'!E164)/100))</f>
        <v>0.33</v>
      </c>
      <c r="F164" s="11">
        <f>IF('T1-2a. Dental'!F164="","..",IF('T1-2a. Dental'!F164="NA",0.75,(100-'T1-2a. Dental'!F164)/100))</f>
        <v>0.75</v>
      </c>
      <c r="G164" s="11">
        <f>IF('T1-2a. Dental'!G164="","..",IF('T1-2a. Dental'!G164="NA",0.75,(100-'T1-2a. Dental'!G164)/100))</f>
        <v>0.3</v>
      </c>
      <c r="H164" s="11">
        <f>IF('T1-2a. Dental'!H164="","..",IF('T1-2a. Dental'!H164="NA",0.75,(100-'T1-2a. Dental'!H164)/100))</f>
        <v>1</v>
      </c>
      <c r="I164" s="11">
        <f>IF('T1-2a. Dental'!I164="","..",IF('T1-2a. Dental'!I164="NA",0.75,(100-'T1-2a. Dental'!I164)/100))</f>
        <v>0.75</v>
      </c>
      <c r="J164" s="11">
        <f>IF('T1-2a. Dental'!J164="","..",IF('T1-2a. Dental'!J164="NA",0.75,(100-'T1-2a. Dental'!J164)/100))</f>
        <v>0</v>
      </c>
      <c r="K164" s="11">
        <f>IF('T1-2a. Dental'!K164="","..",IF('T1-2a. Dental'!K164="NA",0.75,(100-'T1-2a. Dental'!K164)/100))</f>
        <v>0.51</v>
      </c>
      <c r="L164" s="11">
        <f>IF('T1-2a. Dental'!L164="","..",IF('T1-2a. Dental'!L164="NA",0.75,(100-'T1-2a. Dental'!L164)/100))</f>
        <v>0</v>
      </c>
    </row>
    <row r="165" spans="1:12" s="19" customFormat="1">
      <c r="A165" s="12"/>
      <c r="B165" s="4" t="s">
        <v>235</v>
      </c>
      <c r="C165" s="11"/>
      <c r="D165" s="11"/>
      <c r="E165" s="11"/>
      <c r="F165" s="11"/>
      <c r="G165" s="11"/>
      <c r="H165" s="11"/>
      <c r="I165" s="11"/>
      <c r="J165" s="11"/>
      <c r="K165" s="11"/>
      <c r="L165" s="11"/>
    </row>
    <row r="166" spans="1:12" s="19" customFormat="1">
      <c r="A166" s="12"/>
      <c r="B166" s="4"/>
      <c r="C166" s="11"/>
      <c r="D166" s="11"/>
      <c r="E166" s="11"/>
      <c r="F166" s="11"/>
      <c r="G166" s="11"/>
      <c r="H166" s="11"/>
      <c r="I166" s="11"/>
      <c r="J166" s="11"/>
      <c r="K166" s="11"/>
      <c r="L166" s="11"/>
    </row>
    <row r="167" spans="1:12">
      <c r="A167" s="20">
        <v>20</v>
      </c>
      <c r="B167" s="3" t="s">
        <v>195</v>
      </c>
      <c r="C167" s="11"/>
    </row>
    <row r="168" spans="1:12">
      <c r="B168" s="4" t="s">
        <v>75</v>
      </c>
      <c r="C168" s="11"/>
    </row>
    <row r="169" spans="1:12">
      <c r="B169" s="4" t="s">
        <v>79</v>
      </c>
      <c r="C169" s="11">
        <f>IF('T1-2a. Dental'!C169="","..",IF('T1-2a. Dental'!C169="&lt;100",0.01,(100-'T1-2a. Dental'!C169)/100))</f>
        <v>0</v>
      </c>
      <c r="D169" s="11">
        <f>IF('T1-2a. Dental'!D169="","..",IF('T1-2a. Dental'!D169="&lt;100",0.01,(100-'T1-2a. Dental'!D169)/100))</f>
        <v>0.01</v>
      </c>
      <c r="E169" s="11">
        <f>IF('T1-2a. Dental'!E169="","..",IF('T1-2a. Dental'!E169="&lt;100",0.01,(100-'T1-2a. Dental'!E169)/100))</f>
        <v>0</v>
      </c>
      <c r="F169" s="11">
        <f>IF('T1-2a. Dental'!F169="","..",IF('T1-2a. Dental'!F169="&lt;100",0.01,(100-'T1-2a. Dental'!F169)/100))</f>
        <v>0.01</v>
      </c>
      <c r="G169" s="11">
        <f>IF('T1-2a. Dental'!G169="","..",IF('T1-2a. Dental'!G169="&lt;100",0.01,(100-'T1-2a. Dental'!G169)/100))</f>
        <v>0.01</v>
      </c>
      <c r="H169" s="11">
        <f>IF('T1-2a. Dental'!H169="","..",IF('T1-2a. Dental'!H169="&lt;100",0.01,(100-'T1-2a. Dental'!H169)/100))</f>
        <v>0</v>
      </c>
      <c r="I169" s="11">
        <f>IF('T1-2a. Dental'!I169="","..",IF('T1-2a. Dental'!I169="&lt;100",0.01,(100-'T1-2a. Dental'!I169)/100))</f>
        <v>0</v>
      </c>
      <c r="J169" s="11">
        <f>IF('T1-2a. Dental'!J169="","..",IF('T1-2a. Dental'!J169="&lt;100",0.01,(100-'T1-2a. Dental'!J169)/100))</f>
        <v>0</v>
      </c>
      <c r="K169" s="11">
        <f>IF('T1-2a. Dental'!K169="","..",IF('T1-2a. Dental'!K169="&lt;100",0.01,(100-'T1-2a. Dental'!K169)/100))</f>
        <v>0</v>
      </c>
      <c r="L169" s="11">
        <f>IF('T1-2a. Dental'!L169="","..",IF('T1-2a. Dental'!L169="&lt;100",0.01,(100-'T1-2a. Dental'!L169)/100))</f>
        <v>0</v>
      </c>
    </row>
    <row r="170" spans="1:12">
      <c r="B170" s="4" t="s">
        <v>76</v>
      </c>
      <c r="C170" s="11"/>
    </row>
    <row r="171" spans="1:12">
      <c r="B171" s="4" t="s">
        <v>79</v>
      </c>
      <c r="C171" s="11">
        <f>IF('T1-2a. Dental'!C171="","..",IF('T1-2a. Dental'!C171="&lt;100",0.01,(100-'T1-2a. Dental'!C171)/100))</f>
        <v>0</v>
      </c>
      <c r="D171" s="11">
        <f>IF('T1-2a. Dental'!D171="","..",IF('T1-2a. Dental'!D171="&lt;100",0.01,(100-'T1-2a. Dental'!D171)/100))</f>
        <v>0.01</v>
      </c>
      <c r="E171" s="11">
        <f>IF('T1-2a. Dental'!E171="","..",IF('T1-2a. Dental'!E171="&lt;100",0.01,(100-'T1-2a. Dental'!E171)/100))</f>
        <v>0</v>
      </c>
      <c r="F171" s="11">
        <f>IF('T1-2a. Dental'!F171="","..",IF('T1-2a. Dental'!F171="&lt;100",0.01,(100-'T1-2a. Dental'!F171)/100))</f>
        <v>0.01</v>
      </c>
      <c r="G171" s="11">
        <f>IF('T1-2a. Dental'!G171="","..",IF('T1-2a. Dental'!G171="&lt;100",0.01,(100-'T1-2a. Dental'!G171)/100))</f>
        <v>0.01</v>
      </c>
      <c r="H171" s="11">
        <f>IF('T1-2a. Dental'!H171="","..",IF('T1-2a. Dental'!H171="&lt;100",0.01,(100-'T1-2a. Dental'!H171)/100))</f>
        <v>0</v>
      </c>
      <c r="I171" s="11">
        <f>IF('T1-2a. Dental'!I171="","..",IF('T1-2a. Dental'!I171="&lt;100",0.01,(100-'T1-2a. Dental'!I171)/100))</f>
        <v>0</v>
      </c>
      <c r="J171" s="11">
        <f>IF('T1-2a. Dental'!J171="","..",IF('T1-2a. Dental'!J171="&lt;100",0.01,(100-'T1-2a. Dental'!J171)/100))</f>
        <v>0</v>
      </c>
      <c r="K171" s="11">
        <f>IF('T1-2a. Dental'!K171="","..",IF('T1-2a. Dental'!K171="&lt;100",0.01,(100-'T1-2a. Dental'!K171)/100))</f>
        <v>0</v>
      </c>
      <c r="L171" s="11">
        <f>IF('T1-2a. Dental'!L171="","..",IF('T1-2a. Dental'!L171="&lt;100",0.01,(100-'T1-2a. Dental'!L171)/100))</f>
        <v>0</v>
      </c>
    </row>
    <row r="172" spans="1:12">
      <c r="B172" s="4" t="s">
        <v>235</v>
      </c>
      <c r="C172" s="11"/>
    </row>
    <row r="173" spans="1:12">
      <c r="B173" s="4"/>
      <c r="C173" s="11"/>
    </row>
    <row r="174" spans="1:12">
      <c r="B174" s="4"/>
      <c r="C174" s="11"/>
    </row>
    <row r="175" spans="1:12">
      <c r="B175" s="2" t="s">
        <v>80</v>
      </c>
      <c r="C175" s="11"/>
    </row>
    <row r="176" spans="1:12">
      <c r="B176" s="4"/>
      <c r="C176" s="11"/>
    </row>
    <row r="177" spans="1:3">
      <c r="A177" s="12">
        <v>21</v>
      </c>
      <c r="B177" s="3" t="s">
        <v>81</v>
      </c>
      <c r="C177" s="11"/>
    </row>
    <row r="178" spans="1:3">
      <c r="B178" s="4" t="s">
        <v>82</v>
      </c>
      <c r="C178" s="11"/>
    </row>
    <row r="179" spans="1:3">
      <c r="B179" s="4" t="s">
        <v>83</v>
      </c>
      <c r="C179" s="11"/>
    </row>
    <row r="180" spans="1:3">
      <c r="B180" s="4" t="s">
        <v>84</v>
      </c>
      <c r="C180" s="11"/>
    </row>
    <row r="181" spans="1:3">
      <c r="B181" s="4" t="s">
        <v>10</v>
      </c>
      <c r="C181" s="11"/>
    </row>
    <row r="182" spans="1:3">
      <c r="B182" s="4" t="s">
        <v>235</v>
      </c>
      <c r="C182" s="11"/>
    </row>
    <row r="183" spans="1:3">
      <c r="B183" s="4"/>
      <c r="C183" s="11"/>
    </row>
    <row r="184" spans="1:3">
      <c r="A184" s="12">
        <v>22</v>
      </c>
      <c r="B184" s="3" t="s">
        <v>85</v>
      </c>
      <c r="C184" s="11"/>
    </row>
    <row r="185" spans="1:3">
      <c r="B185" s="4" t="s">
        <v>95</v>
      </c>
      <c r="C185" s="11"/>
    </row>
    <row r="186" spans="1:3">
      <c r="B186" s="4" t="s">
        <v>96</v>
      </c>
      <c r="C186" s="11"/>
    </row>
    <row r="187" spans="1:3">
      <c r="B187" s="4" t="s">
        <v>97</v>
      </c>
      <c r="C187" s="11"/>
    </row>
    <row r="188" spans="1:3">
      <c r="B188" s="4" t="s">
        <v>98</v>
      </c>
      <c r="C188" s="11"/>
    </row>
    <row r="189" spans="1:3">
      <c r="B189" s="4" t="s">
        <v>99</v>
      </c>
      <c r="C189" s="11"/>
    </row>
    <row r="190" spans="1:3">
      <c r="B190" s="4" t="s">
        <v>235</v>
      </c>
      <c r="C190" s="11"/>
    </row>
    <row r="191" spans="1:3">
      <c r="B191" s="4"/>
      <c r="C191" s="11"/>
    </row>
    <row r="192" spans="1:3" ht="25.5">
      <c r="A192" s="12">
        <v>23</v>
      </c>
      <c r="B192" s="3" t="s">
        <v>100</v>
      </c>
      <c r="C192" s="11"/>
    </row>
    <row r="193" spans="1:12">
      <c r="B193" s="4" t="s">
        <v>101</v>
      </c>
      <c r="C193" s="11"/>
    </row>
    <row r="194" spans="1:12">
      <c r="B194" s="4" t="s">
        <v>235</v>
      </c>
      <c r="C194" s="11"/>
    </row>
    <row r="195" spans="1:12">
      <c r="B195" s="4"/>
      <c r="C195" s="11"/>
    </row>
    <row r="196" spans="1:12">
      <c r="A196" s="12">
        <v>24</v>
      </c>
      <c r="B196" s="3" t="s">
        <v>102</v>
      </c>
      <c r="C196" s="11"/>
    </row>
    <row r="197" spans="1:12">
      <c r="B197" s="4" t="s">
        <v>103</v>
      </c>
      <c r="C197" s="11">
        <f>IF('T1-2a. Dental'!C197="Yes",1,IF('T1-2a. Dental'!C198="Yes",0.75,IF('T1-2a. Dental'!C199="Yes",0.5,IF('T1-2a. Dental'!C200="yes",0.5,0))))</f>
        <v>0.5</v>
      </c>
      <c r="D197" s="11">
        <f>IF('T1-2a. Dental'!D197="Yes",1,IF('T1-2a. Dental'!D198="Yes",0.75,IF('T1-2a. Dental'!D199="Yes",0.5,IF('T1-2a. Dental'!D200="yes",0.5,0))))</f>
        <v>0</v>
      </c>
      <c r="E197" s="11">
        <f>IF('T1-2a. Dental'!E197="Yes",1,IF('T1-2a. Dental'!E198="Yes",0.75,IF('T1-2a. Dental'!E199="Yes",0.5,IF('T1-2a. Dental'!E200="yes",0.5,0))))</f>
        <v>1</v>
      </c>
      <c r="F197" s="11">
        <f>IF('T1-2a. Dental'!F197="Yes",1,IF('T1-2a. Dental'!F198="Yes",0.75,IF('T1-2a. Dental'!F199="Yes",0.5,IF('T1-2a. Dental'!F200="yes",0.5,0))))</f>
        <v>0.5</v>
      </c>
      <c r="G197" s="11">
        <f>IF('T1-2a. Dental'!G197="Yes",1,IF('T1-2a. Dental'!G198="Yes",0.75,IF('T1-2a. Dental'!G199="Yes",0.5,IF('T1-2a. Dental'!G200="yes",0.5,0))))</f>
        <v>0.5</v>
      </c>
      <c r="H197" s="11">
        <f>IF('T1-2a. Dental'!H197="Yes",1,IF('T1-2a. Dental'!H198="Yes",0.75,IF('T1-2a. Dental'!H199="Yes",0.5,IF('T1-2a. Dental'!H200="yes",0.5,0))))</f>
        <v>0.5</v>
      </c>
      <c r="I197" s="11">
        <f>IF('T1-2a. Dental'!I197="Yes",1,IF('T1-2a. Dental'!I198="Yes",0.75,IF('T1-2a. Dental'!I199="Yes",0.5,IF('T1-2a. Dental'!I200="yes",0.5,0))))</f>
        <v>0.5</v>
      </c>
      <c r="J197" s="11">
        <f>IF('T1-2a. Dental'!J197="Yes",1,IF('T1-2a. Dental'!J198="Yes",0.75,IF('T1-2a. Dental'!J199="Yes",0.5,IF('T1-2a. Dental'!J200="yes",0.5,0))))</f>
        <v>0.5</v>
      </c>
      <c r="K197" s="11">
        <f>IF('T1-2a. Dental'!K197="Yes",1,IF('T1-2a. Dental'!K198="Yes",0.75,IF('T1-2a. Dental'!K199="Yes",0.5,IF('T1-2a. Dental'!K200="yes",0.5,0))))</f>
        <v>0.75</v>
      </c>
      <c r="L197" s="11">
        <f>IF('T1-2a. Dental'!L197="Yes",1,IF('T1-2a. Dental'!L198="Yes",0.75,IF('T1-2a. Dental'!L199="Yes",0.5,IF('T1-2a. Dental'!L200="yes",0.5,0))))</f>
        <v>0</v>
      </c>
    </row>
    <row r="198" spans="1:12">
      <c r="B198" s="4" t="s">
        <v>104</v>
      </c>
      <c r="C198" s="11"/>
    </row>
    <row r="199" spans="1:12">
      <c r="B199" s="4" t="s">
        <v>105</v>
      </c>
      <c r="C199" s="11"/>
    </row>
    <row r="200" spans="1:12">
      <c r="B200" s="4" t="s">
        <v>106</v>
      </c>
      <c r="C200" s="11"/>
    </row>
    <row r="201" spans="1:12">
      <c r="B201" s="4" t="s">
        <v>107</v>
      </c>
      <c r="C201" s="11"/>
    </row>
    <row r="202" spans="1:12">
      <c r="B202" s="4" t="s">
        <v>99</v>
      </c>
      <c r="C202" s="11"/>
    </row>
    <row r="203" spans="1:12">
      <c r="B203" s="4" t="s">
        <v>235</v>
      </c>
      <c r="C203" s="11"/>
    </row>
    <row r="204" spans="1:12">
      <c r="B204" s="4"/>
      <c r="C204" s="11"/>
    </row>
    <row r="205" spans="1:12" ht="38.25">
      <c r="A205" s="12">
        <v>25</v>
      </c>
      <c r="B205" s="3" t="s">
        <v>108</v>
      </c>
      <c r="C205" s="11">
        <f>IF('T1-2a. Dental'!C205="Yes",1,0)</f>
        <v>0</v>
      </c>
      <c r="D205" s="11">
        <f>IF('T1-2a. Dental'!D205="Yes",1,0)</f>
        <v>0</v>
      </c>
      <c r="E205" s="11">
        <f>IF('T1-2a. Dental'!E205="Yes",1,0)</f>
        <v>1</v>
      </c>
      <c r="F205" s="11">
        <f>IF('T1-2a. Dental'!F205="Yes",1,0)</f>
        <v>0</v>
      </c>
      <c r="G205" s="11">
        <f>IF('T1-2a. Dental'!G205="Yes",1,0)</f>
        <v>0</v>
      </c>
      <c r="H205" s="11">
        <f>IF('T1-2a. Dental'!H205="Yes",1,0)</f>
        <v>1</v>
      </c>
      <c r="I205" s="11">
        <f>IF('T1-2a. Dental'!I205="Yes",1,0)</f>
        <v>0</v>
      </c>
      <c r="J205" s="11">
        <f>IF('T1-2a. Dental'!J205="Yes",1,0)</f>
        <v>0</v>
      </c>
      <c r="K205" s="11">
        <f>IF('T1-2a. Dental'!K205="Yes",1,0)</f>
        <v>1</v>
      </c>
      <c r="L205" s="11">
        <f>IF('T1-2a. Dental'!L205="Yes",1,0)</f>
        <v>1</v>
      </c>
    </row>
    <row r="206" spans="1:12">
      <c r="B206" s="4" t="s">
        <v>101</v>
      </c>
      <c r="C206" s="11"/>
    </row>
    <row r="207" spans="1:12">
      <c r="B207" s="4" t="s">
        <v>235</v>
      </c>
      <c r="C207" s="11"/>
    </row>
    <row r="208" spans="1:12">
      <c r="B208" s="4"/>
      <c r="C208" s="11"/>
    </row>
    <row r="209" spans="1:3" ht="25.5">
      <c r="A209" s="12">
        <v>26</v>
      </c>
      <c r="B209" s="3" t="s">
        <v>109</v>
      </c>
      <c r="C209" s="11"/>
    </row>
    <row r="210" spans="1:3">
      <c r="B210" s="4" t="s">
        <v>110</v>
      </c>
      <c r="C210" s="11"/>
    </row>
    <row r="211" spans="1:3">
      <c r="B211" s="4" t="s">
        <v>111</v>
      </c>
      <c r="C211" s="11"/>
    </row>
    <row r="212" spans="1:3">
      <c r="B212" s="4" t="s">
        <v>112</v>
      </c>
      <c r="C212" s="11"/>
    </row>
    <row r="213" spans="1:3">
      <c r="B213" s="4" t="s">
        <v>34</v>
      </c>
      <c r="C213" s="11"/>
    </row>
    <row r="214" spans="1:3">
      <c r="B214" s="4" t="s">
        <v>235</v>
      </c>
      <c r="C214" s="11"/>
    </row>
    <row r="215" spans="1:3">
      <c r="B215" s="4"/>
      <c r="C215" s="11"/>
    </row>
    <row r="216" spans="1:3" ht="25.5">
      <c r="A216" s="12">
        <v>27</v>
      </c>
      <c r="B216" s="3" t="s">
        <v>113</v>
      </c>
      <c r="C216" s="11"/>
    </row>
    <row r="217" spans="1:3">
      <c r="B217" s="4" t="s">
        <v>114</v>
      </c>
      <c r="C217" s="11"/>
    </row>
    <row r="218" spans="1:3">
      <c r="B218" s="4" t="s">
        <v>115</v>
      </c>
      <c r="C218" s="11"/>
    </row>
    <row r="219" spans="1:3">
      <c r="B219" s="4" t="s">
        <v>235</v>
      </c>
      <c r="C219" s="11"/>
    </row>
    <row r="220" spans="1:3">
      <c r="B220" s="4"/>
      <c r="C220" s="11"/>
    </row>
    <row r="221" spans="1:3" ht="25.5">
      <c r="A221" s="12">
        <v>28</v>
      </c>
      <c r="B221" s="4" t="s">
        <v>116</v>
      </c>
      <c r="C221" s="11"/>
    </row>
    <row r="222" spans="1:3">
      <c r="B222" s="4" t="s">
        <v>114</v>
      </c>
      <c r="C222" s="11"/>
    </row>
    <row r="223" spans="1:3">
      <c r="B223" s="4" t="s">
        <v>117</v>
      </c>
      <c r="C223" s="11"/>
    </row>
    <row r="224" spans="1:3">
      <c r="B224" s="4" t="s">
        <v>235</v>
      </c>
      <c r="C224" s="11"/>
    </row>
    <row r="225" spans="1:12">
      <c r="B225" s="4"/>
      <c r="C225" s="11"/>
    </row>
    <row r="226" spans="1:12">
      <c r="B226" s="4"/>
      <c r="C226" s="11"/>
    </row>
    <row r="227" spans="1:12">
      <c r="B227" s="2" t="s">
        <v>118</v>
      </c>
      <c r="C227" s="11"/>
    </row>
    <row r="228" spans="1:12">
      <c r="B228" s="4"/>
      <c r="C228" s="11"/>
    </row>
    <row r="229" spans="1:12">
      <c r="A229" s="12">
        <v>29</v>
      </c>
      <c r="B229" s="3" t="s">
        <v>120</v>
      </c>
      <c r="C229" s="11">
        <f>IF('T1-2a. Dental'!C229="Yes",1,0)</f>
        <v>1</v>
      </c>
      <c r="D229" s="11">
        <f>IF('T1-2a. Dental'!D229="Yes",1,0)</f>
        <v>1</v>
      </c>
      <c r="E229" s="11">
        <f>IF('T1-2a. Dental'!E229="Yes",1,0)</f>
        <v>1</v>
      </c>
      <c r="F229" s="11">
        <f>IF('T1-2a. Dental'!F229="Yes",1,0)</f>
        <v>0</v>
      </c>
      <c r="G229" s="11">
        <f>IF('T1-2a. Dental'!G229="Yes",1,0)</f>
        <v>1</v>
      </c>
      <c r="H229" s="11">
        <f>IF('T1-2a. Dental'!H229="Yes",1,0)</f>
        <v>1</v>
      </c>
      <c r="I229" s="11">
        <f>IF('T1-2a. Dental'!I229="Yes",1,0)</f>
        <v>0</v>
      </c>
      <c r="J229" s="11">
        <f>IF('T1-2a. Dental'!J229="Yes",1,0)</f>
        <v>0</v>
      </c>
      <c r="K229" s="11">
        <f>IF('T1-2a. Dental'!K229="Yes",1,0)</f>
        <v>0</v>
      </c>
      <c r="L229" s="11">
        <f>IF('T1-2a. Dental'!L229="Yes",1,0)</f>
        <v>0</v>
      </c>
    </row>
    <row r="230" spans="1:12">
      <c r="B230" s="4" t="s">
        <v>119</v>
      </c>
      <c r="C230" s="11"/>
    </row>
    <row r="231" spans="1:12">
      <c r="B231" s="4" t="s">
        <v>235</v>
      </c>
      <c r="C231" s="11"/>
    </row>
    <row r="232" spans="1:12">
      <c r="B232" s="4"/>
      <c r="C232" s="11"/>
    </row>
    <row r="233" spans="1:12">
      <c r="A233" s="12">
        <v>30</v>
      </c>
      <c r="B233" s="3" t="s">
        <v>121</v>
      </c>
      <c r="C233" s="11"/>
    </row>
    <row r="234" spans="1:12">
      <c r="B234" s="4" t="s">
        <v>123</v>
      </c>
      <c r="C234" s="11">
        <f>IF('T1-2a. Dental'!C234="Yes",1,0)</f>
        <v>0</v>
      </c>
      <c r="D234" s="11">
        <f>IF('T1-2a. Dental'!D234="Yes",1,0)</f>
        <v>0</v>
      </c>
      <c r="E234" s="11">
        <f>IF('T1-2a. Dental'!E234="Yes",1,0)</f>
        <v>0</v>
      </c>
      <c r="F234" s="11">
        <f>IF('T1-2a. Dental'!F234="Yes",1,0)</f>
        <v>0</v>
      </c>
      <c r="G234" s="11">
        <f>IF('T1-2a. Dental'!G234="Yes",1,0)</f>
        <v>0</v>
      </c>
      <c r="H234" s="11">
        <f>IF('T1-2a. Dental'!H234="Yes",1,0)</f>
        <v>0</v>
      </c>
      <c r="I234" s="11">
        <f>IF('T1-2a. Dental'!I234="Yes",1,0)</f>
        <v>0</v>
      </c>
      <c r="J234" s="11">
        <f>IF('T1-2a. Dental'!J234="Yes",1,0)</f>
        <v>0</v>
      </c>
      <c r="K234" s="11">
        <f>IF('T1-2a. Dental'!K234="Yes",1,0)</f>
        <v>0</v>
      </c>
      <c r="L234" s="11">
        <f>IF('T1-2a. Dental'!L234="Yes",1,0)</f>
        <v>0</v>
      </c>
    </row>
    <row r="235" spans="1:12">
      <c r="B235" s="4" t="s">
        <v>122</v>
      </c>
      <c r="C235" s="11"/>
    </row>
    <row r="236" spans="1:12">
      <c r="B236" s="4" t="s">
        <v>235</v>
      </c>
      <c r="C236" s="11"/>
    </row>
    <row r="237" spans="1:12">
      <c r="B237" s="4"/>
      <c r="C237" s="11"/>
    </row>
    <row r="238" spans="1:12">
      <c r="A238" s="12">
        <v>31</v>
      </c>
      <c r="B238" s="3" t="s">
        <v>124</v>
      </c>
      <c r="C238" s="11">
        <f>IF('T1-2a. Dental'!C239="Yes",1,IF('T1-2a. Dental'!C240="",0,0.5))</f>
        <v>0</v>
      </c>
      <c r="D238" s="11">
        <f>IF('T1-2a. Dental'!D239="Yes",1,IF('T1-2a. Dental'!D240="",0,0.5))</f>
        <v>1</v>
      </c>
      <c r="E238" s="11">
        <f>IF('T1-2a. Dental'!E239="Yes",1,IF('T1-2a. Dental'!E240="",0,0.5))</f>
        <v>1</v>
      </c>
      <c r="F238" s="11">
        <f>IF('T1-2a. Dental'!F239="Yes",1,IF('T1-2a. Dental'!F240="",0,0.5))</f>
        <v>0</v>
      </c>
      <c r="G238" s="11">
        <f>IF('T1-2a. Dental'!G239="Yes",1,IF('T1-2a. Dental'!G240="",0,0.5))</f>
        <v>0.5</v>
      </c>
      <c r="H238" s="11">
        <f>IF('T1-2a. Dental'!H239="Yes",1,IF('T1-2a. Dental'!H240="",0,0.5))</f>
        <v>0.5</v>
      </c>
      <c r="I238" s="11">
        <f>IF('T1-2a. Dental'!I239="Yes",1,IF('T1-2a. Dental'!I240="",0,0.5))</f>
        <v>1</v>
      </c>
      <c r="J238" s="11">
        <f>IF('T1-2a. Dental'!J239="Yes",1,IF('T1-2a. Dental'!J240="",0,0.5))</f>
        <v>1</v>
      </c>
      <c r="K238" s="11">
        <f>IF('T1-2a. Dental'!K239="Yes",1,IF('T1-2a. Dental'!K240="",0,0.5))</f>
        <v>0</v>
      </c>
      <c r="L238" s="11">
        <f>IF('T1-2a. Dental'!L239="Yes",1,IF('T1-2a. Dental'!L240="",0,0.5))</f>
        <v>0</v>
      </c>
    </row>
    <row r="239" spans="1:12">
      <c r="B239" s="4" t="s">
        <v>123</v>
      </c>
      <c r="C239" s="11"/>
    </row>
    <row r="240" spans="1:12">
      <c r="B240" s="4" t="s">
        <v>122</v>
      </c>
      <c r="C240" s="11"/>
    </row>
    <row r="241" spans="1:12">
      <c r="B241" s="4" t="s">
        <v>235</v>
      </c>
      <c r="C241" s="11"/>
    </row>
    <row r="242" spans="1:12">
      <c r="B242" s="4"/>
      <c r="C242" s="11"/>
    </row>
    <row r="243" spans="1:12">
      <c r="A243" s="12">
        <v>32</v>
      </c>
      <c r="B243" s="3" t="s">
        <v>125</v>
      </c>
      <c r="C243" s="11">
        <f>IF('T1-2a. Dental'!C243="Yes",1,0)</f>
        <v>0</v>
      </c>
      <c r="D243" s="11">
        <f>IF('T1-2a. Dental'!D243="Yes",1,0)</f>
        <v>0</v>
      </c>
      <c r="E243" s="11">
        <f>IF('T1-2a. Dental'!E243="Yes",1,0)</f>
        <v>0</v>
      </c>
      <c r="F243" s="11">
        <f>IF('T1-2a. Dental'!F243="Yes",1,0)</f>
        <v>0</v>
      </c>
      <c r="G243" s="11">
        <f>IF('T1-2a. Dental'!G243="Yes",1,0)</f>
        <v>1</v>
      </c>
      <c r="H243" s="11">
        <f>IF('T1-2a. Dental'!H243="Yes",1,0)</f>
        <v>0</v>
      </c>
      <c r="I243" s="11">
        <f>IF('T1-2a. Dental'!I243="Yes",1,0)</f>
        <v>0</v>
      </c>
      <c r="J243" s="11">
        <f>IF('T1-2a. Dental'!J243="Yes",1,0)</f>
        <v>0</v>
      </c>
      <c r="K243" s="11">
        <f>IF('T1-2a. Dental'!K243="Yes",1,0)</f>
        <v>0</v>
      </c>
      <c r="L243" s="11">
        <f>IF('T1-2a. Dental'!L243="Yes",1,0)</f>
        <v>0</v>
      </c>
    </row>
    <row r="244" spans="1:12">
      <c r="B244" s="4" t="s">
        <v>126</v>
      </c>
      <c r="C244" s="11"/>
    </row>
    <row r="245" spans="1:12">
      <c r="B245" s="4" t="s">
        <v>127</v>
      </c>
      <c r="C245" s="11"/>
    </row>
    <row r="246" spans="1:12">
      <c r="B246" s="4" t="s">
        <v>128</v>
      </c>
      <c r="C246" s="11"/>
    </row>
    <row r="247" spans="1:12">
      <c r="B247" s="4" t="s">
        <v>129</v>
      </c>
      <c r="C247" s="11"/>
    </row>
    <row r="248" spans="1:12">
      <c r="B248" s="4" t="s">
        <v>235</v>
      </c>
      <c r="C248" s="11"/>
    </row>
    <row r="249" spans="1:12">
      <c r="B249" s="4"/>
      <c r="C249" s="11"/>
    </row>
    <row r="250" spans="1:12" ht="25.5">
      <c r="A250" s="12">
        <v>33</v>
      </c>
      <c r="B250" s="3" t="s">
        <v>130</v>
      </c>
      <c r="C250" s="11">
        <f>IF('T1-2a. Dental'!C250="Yes",1,IF('T1-2a. Dental'!C250="Not allowed",1,0))</f>
        <v>1</v>
      </c>
      <c r="D250" s="11">
        <f>IF('T1-2a. Dental'!D250="Yes",1,IF('T1-2a. Dental'!D250="Not allowed",1,0))</f>
        <v>1</v>
      </c>
      <c r="E250" s="11">
        <f>IF('T1-2a. Dental'!E250="Yes",1,IF('T1-2a. Dental'!E250="Not allowed",1,0))</f>
        <v>0</v>
      </c>
      <c r="F250" s="11">
        <f>IF('T1-2a. Dental'!F250="Yes",1,IF('T1-2a. Dental'!F250="Not allowed",1,0))</f>
        <v>1</v>
      </c>
      <c r="G250" s="11">
        <f>IF('T1-2a. Dental'!G250="Yes",1,IF('T1-2a. Dental'!G250="Not allowed",1,0))</f>
        <v>1</v>
      </c>
      <c r="H250" s="11">
        <f>IF('T1-2a. Dental'!H250="Yes",1,IF('T1-2a. Dental'!H250="Not allowed",1,0))</f>
        <v>1</v>
      </c>
      <c r="I250" s="11">
        <f>IF('T1-2a. Dental'!I250="Yes",1,IF('T1-2a. Dental'!I250="Not allowed",1,0))</f>
        <v>0</v>
      </c>
      <c r="J250" s="11">
        <f>IF('T1-2a. Dental'!J250="Yes",1,IF('T1-2a. Dental'!J250="Not allowed",1,0))</f>
        <v>0</v>
      </c>
      <c r="K250" s="11">
        <f>IF('T1-2a. Dental'!K250="Yes",1,IF('T1-2a. Dental'!K250="Not allowed",1,0))</f>
        <v>0</v>
      </c>
      <c r="L250" s="11">
        <f>IF('T1-2a. Dental'!L250="Yes",1,IF('T1-2a. Dental'!L250="Not allowed",1,0))</f>
        <v>0</v>
      </c>
    </row>
    <row r="251" spans="1:12">
      <c r="B251" s="4" t="s">
        <v>131</v>
      </c>
      <c r="C251" s="11"/>
    </row>
    <row r="252" spans="1:12">
      <c r="B252" s="4" t="s">
        <v>132</v>
      </c>
      <c r="C252" s="11"/>
    </row>
    <row r="253" spans="1:12">
      <c r="B253" s="4" t="s">
        <v>133</v>
      </c>
      <c r="C253" s="11"/>
    </row>
    <row r="254" spans="1:12">
      <c r="B254" s="4" t="s">
        <v>235</v>
      </c>
      <c r="C254" s="11"/>
    </row>
    <row r="255" spans="1:12">
      <c r="B255" s="4"/>
      <c r="C255" s="11"/>
    </row>
    <row r="256" spans="1:12" ht="25.5">
      <c r="A256" s="12">
        <v>34</v>
      </c>
      <c r="B256" s="3" t="s">
        <v>134</v>
      </c>
      <c r="C256" s="11">
        <f>IF('T1-2a. Dental'!C256="Yes",1,0)</f>
        <v>0</v>
      </c>
      <c r="D256" s="11">
        <f>IF('T1-2a. Dental'!D256="Yes",1,0)</f>
        <v>0</v>
      </c>
      <c r="E256" s="11">
        <f>IF('T1-2a. Dental'!E256="Yes",1,0)</f>
        <v>0</v>
      </c>
      <c r="F256" s="11">
        <f>IF('T1-2a. Dental'!F256="Yes",1,0)</f>
        <v>0</v>
      </c>
      <c r="G256" s="11">
        <f>IF('T1-2a. Dental'!G256="Yes",1,0)</f>
        <v>0</v>
      </c>
      <c r="H256" s="11">
        <f>IF('T1-2a. Dental'!H256="Yes",1,0)</f>
        <v>1</v>
      </c>
      <c r="I256" s="11">
        <f>IF('T1-2a. Dental'!I256="Yes",1,0)</f>
        <v>1</v>
      </c>
      <c r="J256" s="11">
        <f>IF('T1-2a. Dental'!J256="Yes",1,0)</f>
        <v>0</v>
      </c>
      <c r="K256" s="11">
        <f>IF('T1-2a. Dental'!K256="Yes",1,0)</f>
        <v>0</v>
      </c>
      <c r="L256" s="11">
        <f>IF('T1-2a. Dental'!L256="Yes",1,0)</f>
        <v>0</v>
      </c>
    </row>
    <row r="257" spans="1:12">
      <c r="B257" s="4" t="s">
        <v>135</v>
      </c>
      <c r="C257" s="11"/>
    </row>
    <row r="258" spans="1:12">
      <c r="B258" s="4" t="s">
        <v>235</v>
      </c>
      <c r="C258" s="11"/>
    </row>
    <row r="259" spans="1:12">
      <c r="B259" s="4"/>
      <c r="C259" s="11"/>
    </row>
    <row r="260" spans="1:12" ht="24.75" customHeight="1">
      <c r="A260" s="12">
        <v>35</v>
      </c>
      <c r="B260" s="3" t="s">
        <v>136</v>
      </c>
      <c r="C260" s="11">
        <f>IF('T1-2a. Dental'!C260="Yes",1,0)</f>
        <v>1</v>
      </c>
      <c r="D260" s="11">
        <f>IF('T1-2a. Dental'!D260="Yes",1,0)</f>
        <v>0</v>
      </c>
      <c r="E260" s="11">
        <f>IF('T1-2a. Dental'!E260="Yes",1,0)</f>
        <v>0</v>
      </c>
      <c r="F260" s="11">
        <f>IF('T1-2a. Dental'!F260="Yes",1,0)</f>
        <v>0</v>
      </c>
      <c r="G260" s="11">
        <f>IF('T1-2a. Dental'!G260="Yes",1,0)</f>
        <v>1</v>
      </c>
      <c r="H260" s="11">
        <f>IF('T1-2a. Dental'!H260="Yes",1,0)</f>
        <v>1</v>
      </c>
      <c r="I260" s="11">
        <f>IF('T1-2a. Dental'!I260="Yes",1,0)</f>
        <v>0</v>
      </c>
      <c r="J260" s="11">
        <f>IF('T1-2a. Dental'!J260="Yes",1,0)</f>
        <v>0</v>
      </c>
      <c r="K260" s="11">
        <f>IF('T1-2a. Dental'!K260="Yes",1,0)</f>
        <v>0</v>
      </c>
      <c r="L260" s="11">
        <f>IF('T1-2a. Dental'!L260="Yes",1,0)</f>
        <v>0</v>
      </c>
    </row>
    <row r="261" spans="1:12" ht="12.75" customHeight="1">
      <c r="B261" s="3" t="s">
        <v>235</v>
      </c>
      <c r="C261" s="11"/>
    </row>
    <row r="262" spans="1:12" ht="12.75" customHeight="1">
      <c r="B262" s="3"/>
      <c r="C262" s="11"/>
    </row>
    <row r="263" spans="1:12">
      <c r="A263" s="12">
        <v>36</v>
      </c>
      <c r="B263" s="3" t="s">
        <v>137</v>
      </c>
      <c r="C263" s="11"/>
    </row>
    <row r="264" spans="1:12">
      <c r="B264" s="4" t="s">
        <v>138</v>
      </c>
      <c r="C264" s="11">
        <f>IF('T1-2a. Dental'!C264="Yes",1,0)</f>
        <v>1</v>
      </c>
      <c r="D264" s="11">
        <f>IF('T1-2a. Dental'!D264="Yes",1,0)</f>
        <v>1</v>
      </c>
      <c r="E264" s="11">
        <f>IF('T1-2a. Dental'!E264="Yes",1,0)</f>
        <v>1</v>
      </c>
      <c r="F264" s="11">
        <f>IF('T1-2a. Dental'!F264="Yes",1,0)</f>
        <v>0</v>
      </c>
      <c r="G264" s="11">
        <f>IF('T1-2a. Dental'!G264="Yes",1,0)</f>
        <v>1</v>
      </c>
      <c r="H264" s="11">
        <f>IF('T1-2a. Dental'!H264="Yes",1,0)</f>
        <v>0</v>
      </c>
      <c r="I264" s="11">
        <f>IF('T1-2a. Dental'!I264="Yes",1,0)</f>
        <v>1</v>
      </c>
      <c r="J264" s="11">
        <f>IF('T1-2a. Dental'!J264="Yes",1,0)</f>
        <v>1</v>
      </c>
      <c r="K264" s="11">
        <f>IF('T1-2a. Dental'!K264="Yes",1,0)</f>
        <v>0</v>
      </c>
      <c r="L264" s="11">
        <f>IF('T1-2a. Dental'!L264="Yes",1,0)</f>
        <v>1</v>
      </c>
    </row>
    <row r="265" spans="1:12">
      <c r="B265" s="4" t="s">
        <v>139</v>
      </c>
      <c r="C265" s="11">
        <f>IF('T1-2a. Dental'!C265="Yes",1,0)</f>
        <v>1</v>
      </c>
      <c r="D265" s="11">
        <f>IF('T1-2a. Dental'!D265="Yes",1,0)</f>
        <v>1</v>
      </c>
      <c r="E265" s="11">
        <f>IF('T1-2a. Dental'!E265="Yes",1,0)</f>
        <v>1</v>
      </c>
      <c r="F265" s="11">
        <f>IF('T1-2a. Dental'!F265="Yes",1,0)</f>
        <v>1</v>
      </c>
      <c r="G265" s="11">
        <f>IF('T1-2a. Dental'!G265="Yes",1,0)</f>
        <v>1</v>
      </c>
      <c r="H265" s="11">
        <f>IF('T1-2a. Dental'!H265="Yes",1,0)</f>
        <v>1</v>
      </c>
      <c r="I265" s="11">
        <f>IF('T1-2a. Dental'!I265="Yes",1,0)</f>
        <v>1</v>
      </c>
      <c r="J265" s="11">
        <f>IF('T1-2a. Dental'!J265="Yes",1,0)</f>
        <v>1</v>
      </c>
      <c r="K265" s="11">
        <f>IF('T1-2a. Dental'!K265="Yes",1,0)</f>
        <v>1</v>
      </c>
      <c r="L265" s="11">
        <f>IF('T1-2a. Dental'!L265="Yes",1,0)</f>
        <v>1</v>
      </c>
    </row>
    <row r="266" spans="1:12">
      <c r="B266" s="4" t="s">
        <v>140</v>
      </c>
      <c r="C266" s="11">
        <f>IF('T1-2a. Dental'!C266="Yes",1,0)</f>
        <v>0</v>
      </c>
      <c r="D266" s="11">
        <f>IF('T1-2a. Dental'!D266="Yes",1,0)</f>
        <v>1</v>
      </c>
      <c r="E266" s="11">
        <f>IF('T1-2a. Dental'!E266="Yes",1,0)</f>
        <v>0</v>
      </c>
      <c r="F266" s="11">
        <f>IF('T1-2a. Dental'!F266="Yes",1,0)</f>
        <v>0</v>
      </c>
      <c r="G266" s="11">
        <f>IF('T1-2a. Dental'!G266="Yes",1,0)</f>
        <v>0</v>
      </c>
      <c r="H266" s="11">
        <f>IF('T1-2a. Dental'!H266="Yes",1,0)</f>
        <v>0</v>
      </c>
      <c r="I266" s="11">
        <f>IF('T1-2a. Dental'!I266="Yes",1,0)</f>
        <v>0</v>
      </c>
      <c r="J266" s="11">
        <f>IF('T1-2a. Dental'!J266="Yes",1,0)</f>
        <v>1</v>
      </c>
      <c r="K266" s="11">
        <f>IF('T1-2a. Dental'!K266="Yes",1,0)</f>
        <v>0</v>
      </c>
      <c r="L266" s="11">
        <f>IF('T1-2a. Dental'!L266="Yes",1,0)</f>
        <v>0</v>
      </c>
    </row>
    <row r="267" spans="1:12">
      <c r="B267" s="4" t="s">
        <v>141</v>
      </c>
      <c r="C267" s="11">
        <f>IF('T1-2a. Dental'!C267="Yes",1,0)</f>
        <v>0</v>
      </c>
      <c r="D267" s="11">
        <f>IF('T1-2a. Dental'!D267="Yes",1,0)</f>
        <v>0</v>
      </c>
      <c r="E267" s="11">
        <f>IF('T1-2a. Dental'!E267="Yes",1,0)</f>
        <v>0</v>
      </c>
      <c r="F267" s="11">
        <f>IF('T1-2a. Dental'!F267="Yes",1,0)</f>
        <v>0</v>
      </c>
      <c r="G267" s="11">
        <f>IF('T1-2a. Dental'!G267="Yes",1,0)</f>
        <v>0</v>
      </c>
      <c r="H267" s="11">
        <f>IF('T1-2a. Dental'!H267="Yes",1,0)</f>
        <v>0</v>
      </c>
      <c r="I267" s="11">
        <f>IF('T1-2a. Dental'!I267="Yes",1,0)</f>
        <v>1</v>
      </c>
      <c r="J267" s="11">
        <f>IF('T1-2a. Dental'!J267="Yes",1,0)</f>
        <v>0</v>
      </c>
      <c r="K267" s="11">
        <f>IF('T1-2a. Dental'!K267="Yes",1,0)</f>
        <v>0</v>
      </c>
      <c r="L267" s="11">
        <f>IF('T1-2a. Dental'!L267="Yes",1,0)</f>
        <v>0</v>
      </c>
    </row>
    <row r="268" spans="1:12">
      <c r="B268" s="4" t="s">
        <v>235</v>
      </c>
      <c r="C268" s="11"/>
    </row>
    <row r="269" spans="1:12">
      <c r="B269" s="4"/>
      <c r="C269" s="11"/>
    </row>
    <row r="270" spans="1:12">
      <c r="A270" s="12">
        <v>37</v>
      </c>
      <c r="B270" s="3" t="s">
        <v>186</v>
      </c>
      <c r="C270" s="11"/>
    </row>
    <row r="271" spans="1:12">
      <c r="B271" s="4" t="s">
        <v>142</v>
      </c>
      <c r="C271" s="11">
        <f>IF('T1-2a. Dental'!C271="",0,1)</f>
        <v>0</v>
      </c>
      <c r="D271" s="11">
        <f>IF('T1-2a. Dental'!D271="",0,1)</f>
        <v>0</v>
      </c>
      <c r="E271" s="11">
        <f>IF('T1-2a. Dental'!E271="",0,1)</f>
        <v>1</v>
      </c>
      <c r="F271" s="11">
        <f>IF('T1-2a. Dental'!F271="",0,1)</f>
        <v>0</v>
      </c>
      <c r="G271" s="11">
        <f>IF('T1-2a. Dental'!G271="",0,1)</f>
        <v>1</v>
      </c>
      <c r="H271" s="11">
        <f>IF('T1-2a. Dental'!H271="",0,1)</f>
        <v>0</v>
      </c>
      <c r="I271" s="11">
        <f>IF('T1-2a. Dental'!I271="",0,1)</f>
        <v>1</v>
      </c>
      <c r="J271" s="11">
        <f>IF('T1-2a. Dental'!J271="",0,1)</f>
        <v>1</v>
      </c>
      <c r="K271" s="11">
        <f>IF('T1-2a. Dental'!K271="",0,1)</f>
        <v>0</v>
      </c>
      <c r="L271" s="11">
        <f>IF('T1-2a. Dental'!L271="",0,1)</f>
        <v>1</v>
      </c>
    </row>
    <row r="272" spans="1:12">
      <c r="B272" s="4" t="s">
        <v>143</v>
      </c>
      <c r="C272" s="11">
        <f>IF('T1-2a. Dental'!C272="",0,1)</f>
        <v>0</v>
      </c>
      <c r="D272" s="11">
        <f>IF('T1-2a. Dental'!D272="",0,1)</f>
        <v>0</v>
      </c>
      <c r="E272" s="11">
        <f>IF('T1-2a. Dental'!E272="",0,1)</f>
        <v>1</v>
      </c>
      <c r="F272" s="11">
        <f>IF('T1-2a. Dental'!F272="",0,1)</f>
        <v>0</v>
      </c>
      <c r="G272" s="11">
        <f>IF('T1-2a. Dental'!G272="",0,1)</f>
        <v>0</v>
      </c>
      <c r="H272" s="11">
        <f>IF('T1-2a. Dental'!H272="",0,1)</f>
        <v>0</v>
      </c>
      <c r="I272" s="11">
        <f>IF('T1-2a. Dental'!I272="",0,1)</f>
        <v>1</v>
      </c>
      <c r="J272" s="11">
        <f>IF('T1-2a. Dental'!J272="",0,1)</f>
        <v>1</v>
      </c>
      <c r="K272" s="11">
        <f>IF('T1-2a. Dental'!K272="",0,1)</f>
        <v>1</v>
      </c>
      <c r="L272" s="11">
        <f>IF('T1-2a. Dental'!L272="",0,1)</f>
        <v>1</v>
      </c>
    </row>
    <row r="273" spans="1:12">
      <c r="B273" s="4" t="s">
        <v>144</v>
      </c>
      <c r="C273" s="11">
        <f>IF('T1-2a. Dental'!C273="",0,1)</f>
        <v>1</v>
      </c>
      <c r="D273" s="11">
        <f>IF('T1-2a. Dental'!D273="",0,1)</f>
        <v>1</v>
      </c>
      <c r="E273" s="11">
        <f>IF('T1-2a. Dental'!E273="",0,1)</f>
        <v>1</v>
      </c>
      <c r="F273" s="11">
        <f>IF('T1-2a. Dental'!F273="",0,1)</f>
        <v>1</v>
      </c>
      <c r="G273" s="11">
        <f>IF('T1-2a. Dental'!G273="",0,1)</f>
        <v>1</v>
      </c>
      <c r="H273" s="11">
        <f>IF('T1-2a. Dental'!H273="",0,1)</f>
        <v>1</v>
      </c>
      <c r="I273" s="11">
        <f>IF('T1-2a. Dental'!I273="",0,1)</f>
        <v>1</v>
      </c>
      <c r="J273" s="11">
        <f>IF('T1-2a. Dental'!J273="",0,1)</f>
        <v>1</v>
      </c>
      <c r="K273" s="11">
        <f>IF('T1-2a. Dental'!K273="",0,1)</f>
        <v>1</v>
      </c>
      <c r="L273" s="11">
        <f>IF('T1-2a. Dental'!L273="",0,1)</f>
        <v>1</v>
      </c>
    </row>
    <row r="274" spans="1:12">
      <c r="B274" s="4" t="s">
        <v>145</v>
      </c>
      <c r="C274" s="11">
        <f>IF('T1-2a. Dental'!C274="",0,1)</f>
        <v>0</v>
      </c>
      <c r="D274" s="11">
        <f>IF('T1-2a. Dental'!D274="",0,1)</f>
        <v>0</v>
      </c>
      <c r="E274" s="11">
        <f>IF('T1-2a. Dental'!E274="",0,1)</f>
        <v>0</v>
      </c>
      <c r="F274" s="11">
        <f>IF('T1-2a. Dental'!F274="",0,1)</f>
        <v>1</v>
      </c>
      <c r="G274" s="11">
        <f>IF('T1-2a. Dental'!G274="",0,1)</f>
        <v>0</v>
      </c>
      <c r="H274" s="11">
        <f>IF('T1-2a. Dental'!H274="",0,1)</f>
        <v>0</v>
      </c>
      <c r="I274" s="11">
        <f>IF('T1-2a. Dental'!I274="",0,1)</f>
        <v>1</v>
      </c>
      <c r="J274" s="11">
        <f>IF('T1-2a. Dental'!J274="",0,1)</f>
        <v>0</v>
      </c>
      <c r="K274" s="11">
        <f>IF('T1-2a. Dental'!K274="",0,1)</f>
        <v>0</v>
      </c>
      <c r="L274" s="11">
        <f>IF('T1-2a. Dental'!L274="",0,1)</f>
        <v>1</v>
      </c>
    </row>
    <row r="275" spans="1:12">
      <c r="B275" s="4" t="s">
        <v>235</v>
      </c>
      <c r="C275" s="11"/>
    </row>
    <row r="276" spans="1:12">
      <c r="B276" s="4"/>
      <c r="C276" s="11"/>
    </row>
    <row r="277" spans="1:12">
      <c r="A277" s="12">
        <v>38</v>
      </c>
      <c r="B277" s="3" t="s">
        <v>153</v>
      </c>
      <c r="C277" s="11"/>
    </row>
    <row r="278" spans="1:12">
      <c r="B278" s="4" t="s">
        <v>154</v>
      </c>
      <c r="C278" s="11"/>
    </row>
    <row r="279" spans="1:12">
      <c r="B279" s="4" t="s">
        <v>155</v>
      </c>
      <c r="C279" s="11"/>
    </row>
    <row r="280" spans="1:12">
      <c r="B280" s="4" t="s">
        <v>156</v>
      </c>
      <c r="C280" s="11"/>
    </row>
    <row r="281" spans="1:12">
      <c r="B281" s="4" t="s">
        <v>235</v>
      </c>
      <c r="C281" s="11"/>
    </row>
    <row r="282" spans="1:12">
      <c r="B282" s="4"/>
      <c r="C282" s="11"/>
    </row>
    <row r="283" spans="1:12">
      <c r="A283" s="12">
        <v>39</v>
      </c>
      <c r="B283" s="3" t="s">
        <v>225</v>
      </c>
      <c r="C283" s="11">
        <f>IF('T1-2a. Dental'!C283="",0,1)</f>
        <v>0</v>
      </c>
      <c r="D283" s="11">
        <f>IF('T1-2a. Dental'!D283="",0,1)</f>
        <v>0</v>
      </c>
      <c r="E283" s="11">
        <f>IF('T1-2a. Dental'!E283="",0,1)</f>
        <v>0</v>
      </c>
      <c r="F283" s="11">
        <f>IF('T1-2a. Dental'!F283="",0,1)</f>
        <v>0</v>
      </c>
      <c r="G283" s="11">
        <f>IF('T1-2a. Dental'!G283="",0,1)</f>
        <v>1</v>
      </c>
      <c r="H283" s="11">
        <f>IF('T1-2a. Dental'!H283="",0,1)</f>
        <v>1</v>
      </c>
      <c r="I283" s="11">
        <f>IF('T1-2a. Dental'!I283="",0,1)</f>
        <v>0</v>
      </c>
      <c r="J283" s="11">
        <f>IF('T1-2a. Dental'!J283="",0,1)</f>
        <v>0</v>
      </c>
      <c r="K283" s="11">
        <f>IF('T1-2a. Dental'!K283="",0,1)</f>
        <v>0</v>
      </c>
      <c r="L283" s="11">
        <f>IF('T1-2a. Dental'!L283="",0,1)</f>
        <v>0</v>
      </c>
    </row>
    <row r="284" spans="1:12">
      <c r="B284" s="4" t="s">
        <v>158</v>
      </c>
      <c r="C284" s="11"/>
    </row>
    <row r="285" spans="1:12">
      <c r="B285" s="4" t="s">
        <v>159</v>
      </c>
      <c r="C285" s="11"/>
    </row>
    <row r="286" spans="1:12">
      <c r="B286" s="4" t="s">
        <v>157</v>
      </c>
      <c r="C286" s="11">
        <f>IF('T1-2a. Dental'!C286="",0,1)</f>
        <v>0</v>
      </c>
      <c r="D286" s="11">
        <f>IF('T1-2a. Dental'!D286="",0,1)</f>
        <v>0</v>
      </c>
      <c r="E286" s="11">
        <f>IF('T1-2a. Dental'!E286="",0,1)</f>
        <v>0</v>
      </c>
      <c r="F286" s="11">
        <f>IF('T1-2a. Dental'!F286="",0,1)</f>
        <v>0</v>
      </c>
      <c r="G286" s="11">
        <f>IF('T1-2a. Dental'!G286="",0,1)</f>
        <v>1</v>
      </c>
      <c r="H286" s="11">
        <f>IF('T1-2a. Dental'!H286="",0,1)</f>
        <v>1</v>
      </c>
      <c r="I286" s="11">
        <f>IF('T1-2a. Dental'!I286="",0,1)</f>
        <v>0</v>
      </c>
      <c r="J286" s="11">
        <f>IF('T1-2a. Dental'!J286="",0,1)</f>
        <v>0</v>
      </c>
      <c r="K286" s="11">
        <f>IF('T1-2a. Dental'!K286="",0,1)</f>
        <v>0</v>
      </c>
      <c r="L286" s="11">
        <f>IF('T1-2a. Dental'!L286="",0,1)</f>
        <v>0</v>
      </c>
    </row>
    <row r="287" spans="1:12">
      <c r="B287" s="4" t="s">
        <v>158</v>
      </c>
      <c r="C287" s="11"/>
    </row>
    <row r="288" spans="1:12">
      <c r="B288" s="4" t="s">
        <v>159</v>
      </c>
      <c r="C288" s="11"/>
    </row>
    <row r="289" spans="1:12">
      <c r="B289" s="4" t="s">
        <v>235</v>
      </c>
      <c r="C289" s="11"/>
    </row>
    <row r="290" spans="1:12">
      <c r="B290" s="4"/>
      <c r="C290" s="11"/>
    </row>
    <row r="291" spans="1:12">
      <c r="A291" s="12">
        <v>40</v>
      </c>
      <c r="B291" s="3" t="s">
        <v>160</v>
      </c>
      <c r="C291" s="11"/>
    </row>
    <row r="292" spans="1:12">
      <c r="B292" s="4" t="s">
        <v>161</v>
      </c>
      <c r="C292" s="11"/>
    </row>
    <row r="293" spans="1:12">
      <c r="B293" s="4" t="s">
        <v>235</v>
      </c>
      <c r="C293" s="11"/>
    </row>
    <row r="294" spans="1:12">
      <c r="B294" s="4"/>
      <c r="C294" s="11"/>
    </row>
    <row r="295" spans="1:12" ht="25.5">
      <c r="A295" s="12">
        <v>41</v>
      </c>
      <c r="B295" s="3" t="s">
        <v>163</v>
      </c>
      <c r="C295" s="11"/>
    </row>
    <row r="296" spans="1:12">
      <c r="B296" s="4" t="s">
        <v>135</v>
      </c>
      <c r="C296" s="11"/>
    </row>
    <row r="297" spans="1:12">
      <c r="B297" s="4" t="s">
        <v>235</v>
      </c>
      <c r="C297" s="11"/>
    </row>
    <row r="298" spans="1:12">
      <c r="A298" s="74"/>
      <c r="B298" s="57"/>
      <c r="C298" s="67"/>
      <c r="D298" s="67"/>
      <c r="E298" s="67"/>
      <c r="F298" s="67"/>
      <c r="G298" s="67"/>
      <c r="H298" s="67"/>
      <c r="I298" s="67"/>
      <c r="J298" s="67"/>
      <c r="K298" s="67"/>
      <c r="L298" s="67"/>
    </row>
    <row r="299" spans="1:12">
      <c r="C299" s="11"/>
    </row>
    <row r="300" spans="1:12">
      <c r="A300" s="12" t="s">
        <v>69</v>
      </c>
      <c r="B300" s="13" t="s">
        <v>70</v>
      </c>
      <c r="C300" s="11"/>
    </row>
    <row r="301" spans="1:12">
      <c r="C301" s="11"/>
    </row>
    <row r="302" spans="1:12">
      <c r="C302" s="11"/>
    </row>
    <row r="303" spans="1:12">
      <c r="C303" s="11"/>
    </row>
    <row r="304" spans="1:12">
      <c r="C304" s="11"/>
    </row>
    <row r="305" spans="3:3">
      <c r="C305" s="11"/>
    </row>
    <row r="306" spans="3:3">
      <c r="C306" s="11"/>
    </row>
    <row r="307" spans="3:3">
      <c r="C307" s="11"/>
    </row>
    <row r="308" spans="3:3">
      <c r="C308" s="11"/>
    </row>
    <row r="309" spans="3:3">
      <c r="C309" s="11"/>
    </row>
    <row r="310" spans="3:3">
      <c r="C310" s="11"/>
    </row>
    <row r="311" spans="3:3">
      <c r="C311" s="11"/>
    </row>
    <row r="312" spans="3:3">
      <c r="C312" s="11"/>
    </row>
    <row r="313" spans="3:3">
      <c r="C313" s="11"/>
    </row>
    <row r="314" spans="3:3">
      <c r="C314" s="11"/>
    </row>
    <row r="315" spans="3:3">
      <c r="C315" s="11"/>
    </row>
    <row r="316" spans="3:3">
      <c r="C316" s="11"/>
    </row>
    <row r="317" spans="3:3">
      <c r="C317" s="11"/>
    </row>
    <row r="318" spans="3:3">
      <c r="C318" s="11"/>
    </row>
    <row r="319" spans="3:3">
      <c r="C319" s="11"/>
    </row>
    <row r="320" spans="3:3">
      <c r="C320" s="11"/>
    </row>
    <row r="321" spans="3:3">
      <c r="C321" s="11"/>
    </row>
    <row r="322" spans="3:3">
      <c r="C322" s="11"/>
    </row>
    <row r="323" spans="3:3">
      <c r="C323" s="11"/>
    </row>
    <row r="324" spans="3:3">
      <c r="C324" s="11"/>
    </row>
    <row r="325" spans="3:3">
      <c r="C325" s="11"/>
    </row>
    <row r="326" spans="3:3">
      <c r="C326" s="11"/>
    </row>
    <row r="327" spans="3:3">
      <c r="C327" s="11"/>
    </row>
    <row r="328" spans="3:3">
      <c r="C328" s="11"/>
    </row>
    <row r="329" spans="3:3">
      <c r="C329" s="11"/>
    </row>
  </sheetData>
  <phoneticPr fontId="2"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L300"/>
  <sheetViews>
    <sheetView zoomScale="75" workbookViewId="0">
      <pane ySplit="3" topLeftCell="A61" activePane="bottomLeft" state="frozen"/>
      <selection activeCell="E88" sqref="E88"/>
      <selection pane="bottomLeft" activeCell="B1" sqref="B1"/>
    </sheetView>
  </sheetViews>
  <sheetFormatPr defaultRowHeight="12.75"/>
  <cols>
    <col min="1" max="1" width="6.7109375" style="12" customWidth="1"/>
    <col min="2" max="2" width="110.140625" style="13" customWidth="1"/>
    <col min="3" max="3" width="9.140625" style="13"/>
    <col min="4" max="16384" width="9.140625" style="11"/>
  </cols>
  <sheetData>
    <row r="1" spans="1:12" ht="15.75">
      <c r="B1" s="77" t="s">
        <v>396</v>
      </c>
      <c r="C1" s="90"/>
      <c r="D1" s="11" t="s">
        <v>370</v>
      </c>
    </row>
    <row r="2" spans="1:12">
      <c r="B2" s="1"/>
      <c r="C2" s="1"/>
    </row>
    <row r="3" spans="1:12">
      <c r="A3" s="68"/>
      <c r="B3" s="54"/>
      <c r="C3" s="55" t="s">
        <v>146</v>
      </c>
      <c r="D3" s="56" t="s">
        <v>164</v>
      </c>
      <c r="E3" s="56" t="s">
        <v>183</v>
      </c>
      <c r="F3" s="56" t="s">
        <v>170</v>
      </c>
      <c r="G3" s="56" t="s">
        <v>215</v>
      </c>
      <c r="H3" s="56" t="s">
        <v>216</v>
      </c>
      <c r="I3" s="56" t="s">
        <v>295</v>
      </c>
      <c r="J3" s="56" t="s">
        <v>175</v>
      </c>
      <c r="K3" s="56" t="s">
        <v>182</v>
      </c>
      <c r="L3" s="56" t="s">
        <v>189</v>
      </c>
    </row>
    <row r="4" spans="1:12">
      <c r="F4" s="84"/>
    </row>
    <row r="5" spans="1:12">
      <c r="B5" s="2" t="s">
        <v>326</v>
      </c>
      <c r="C5" s="2"/>
    </row>
    <row r="7" spans="1:12">
      <c r="A7" s="12">
        <v>1</v>
      </c>
      <c r="B7" s="3" t="s">
        <v>327</v>
      </c>
      <c r="C7" s="3"/>
    </row>
    <row r="8" spans="1:12">
      <c r="B8" s="4" t="s">
        <v>331</v>
      </c>
      <c r="C8" s="3" t="s">
        <v>166</v>
      </c>
      <c r="D8" s="11" t="s">
        <v>166</v>
      </c>
      <c r="E8" s="11" t="s">
        <v>166</v>
      </c>
      <c r="F8" s="11" t="s">
        <v>166</v>
      </c>
      <c r="G8" s="11" t="s">
        <v>166</v>
      </c>
      <c r="H8" s="11" t="s">
        <v>166</v>
      </c>
      <c r="I8" s="11" t="s">
        <v>166</v>
      </c>
      <c r="J8" s="11" t="s">
        <v>166</v>
      </c>
      <c r="K8" s="11" t="s">
        <v>166</v>
      </c>
      <c r="L8" s="11" t="s">
        <v>166</v>
      </c>
    </row>
    <row r="9" spans="1:12">
      <c r="B9" s="4" t="s">
        <v>328</v>
      </c>
      <c r="C9" s="3"/>
    </row>
    <row r="10" spans="1:12">
      <c r="B10" s="4" t="s">
        <v>330</v>
      </c>
      <c r="C10" s="3" t="s">
        <v>166</v>
      </c>
      <c r="D10" s="11" t="s">
        <v>166</v>
      </c>
      <c r="E10" s="97" t="s">
        <v>165</v>
      </c>
      <c r="F10" s="11" t="s">
        <v>165</v>
      </c>
      <c r="G10" s="11" t="s">
        <v>166</v>
      </c>
      <c r="H10" s="11" t="s">
        <v>165</v>
      </c>
      <c r="I10" s="11" t="s">
        <v>166</v>
      </c>
      <c r="J10" s="11" t="s">
        <v>166</v>
      </c>
      <c r="K10" s="11" t="s">
        <v>166</v>
      </c>
      <c r="L10" s="11" t="s">
        <v>166</v>
      </c>
    </row>
    <row r="11" spans="1:12">
      <c r="B11" s="4" t="s">
        <v>329</v>
      </c>
      <c r="C11" s="3"/>
    </row>
    <row r="12" spans="1:12">
      <c r="B12" s="4" t="s">
        <v>235</v>
      </c>
      <c r="C12" s="3"/>
      <c r="E12" s="11" t="s">
        <v>371</v>
      </c>
      <c r="F12" s="94" t="s">
        <v>308</v>
      </c>
      <c r="H12" s="26" t="s">
        <v>356</v>
      </c>
      <c r="I12" s="6" t="s">
        <v>199</v>
      </c>
    </row>
    <row r="13" spans="1:12">
      <c r="B13" s="4"/>
      <c r="C13" s="3"/>
      <c r="H13" s="26"/>
      <c r="I13" s="27"/>
    </row>
    <row r="14" spans="1:12">
      <c r="A14" s="12">
        <v>2</v>
      </c>
      <c r="B14" s="3" t="s">
        <v>0</v>
      </c>
      <c r="C14" s="3"/>
    </row>
    <row r="15" spans="1:12">
      <c r="B15" s="4" t="s">
        <v>1</v>
      </c>
      <c r="C15" s="3"/>
      <c r="E15" s="11" t="s">
        <v>165</v>
      </c>
      <c r="F15" s="11" t="s">
        <v>165</v>
      </c>
    </row>
    <row r="16" spans="1:12">
      <c r="B16" s="4" t="s">
        <v>2</v>
      </c>
      <c r="C16" s="3"/>
    </row>
    <row r="17" spans="1:12">
      <c r="B17" s="4" t="s">
        <v>3</v>
      </c>
      <c r="C17" s="3"/>
    </row>
    <row r="18" spans="1:12">
      <c r="B18" s="4" t="s">
        <v>4</v>
      </c>
      <c r="C18" s="3"/>
    </row>
    <row r="19" spans="1:12">
      <c r="B19" s="4" t="s">
        <v>5</v>
      </c>
      <c r="C19" s="3"/>
      <c r="F19" s="11" t="s">
        <v>165</v>
      </c>
      <c r="H19" s="11" t="s">
        <v>165</v>
      </c>
    </row>
    <row r="20" spans="1:12">
      <c r="B20" s="4" t="s">
        <v>6</v>
      </c>
      <c r="C20" s="3"/>
    </row>
    <row r="21" spans="1:12">
      <c r="B21" s="4" t="s">
        <v>7</v>
      </c>
      <c r="C21" s="3"/>
    </row>
    <row r="22" spans="1:12">
      <c r="B22" s="4" t="s">
        <v>8</v>
      </c>
      <c r="C22" s="3"/>
      <c r="H22" s="11" t="s">
        <v>165</v>
      </c>
    </row>
    <row r="23" spans="1:12">
      <c r="B23" s="4" t="s">
        <v>9</v>
      </c>
      <c r="C23" s="3"/>
    </row>
    <row r="24" spans="1:12">
      <c r="B24" s="4" t="s">
        <v>10</v>
      </c>
      <c r="C24" s="3"/>
      <c r="E24" s="97"/>
    </row>
    <row r="25" spans="1:12">
      <c r="B25" s="4" t="s">
        <v>235</v>
      </c>
      <c r="C25" s="3"/>
      <c r="E25" s="97"/>
      <c r="H25" s="11" t="s">
        <v>348</v>
      </c>
      <c r="I25" s="11" t="s">
        <v>296</v>
      </c>
    </row>
    <row r="26" spans="1:12">
      <c r="B26" s="4"/>
      <c r="C26" s="3"/>
    </row>
    <row r="27" spans="1:12">
      <c r="A27" s="12">
        <v>3</v>
      </c>
      <c r="B27" s="3" t="s">
        <v>12</v>
      </c>
      <c r="C27" s="3" t="s">
        <v>166</v>
      </c>
      <c r="D27" s="11" t="s">
        <v>166</v>
      </c>
      <c r="E27" s="11" t="s">
        <v>166</v>
      </c>
      <c r="F27" s="11" t="s">
        <v>166</v>
      </c>
      <c r="G27" s="11" t="s">
        <v>166</v>
      </c>
      <c r="H27" s="11" t="s">
        <v>166</v>
      </c>
      <c r="I27" s="11" t="s">
        <v>166</v>
      </c>
      <c r="J27" s="11" t="s">
        <v>166</v>
      </c>
      <c r="K27" s="11" t="s">
        <v>166</v>
      </c>
      <c r="L27" s="11" t="s">
        <v>166</v>
      </c>
    </row>
    <row r="28" spans="1:12">
      <c r="B28" s="3" t="s">
        <v>11</v>
      </c>
      <c r="C28" s="3"/>
      <c r="E28" s="11" t="s">
        <v>372</v>
      </c>
    </row>
    <row r="29" spans="1:12">
      <c r="B29" s="4" t="s">
        <v>15</v>
      </c>
      <c r="C29" s="3"/>
    </row>
    <row r="30" spans="1:12">
      <c r="B30" s="4" t="s">
        <v>235</v>
      </c>
      <c r="C30" s="6" t="s">
        <v>147</v>
      </c>
    </row>
    <row r="31" spans="1:12">
      <c r="B31" s="4"/>
      <c r="C31" s="3"/>
    </row>
    <row r="32" spans="1:12" s="23" customFormat="1" ht="25.5" customHeight="1">
      <c r="A32" s="14">
        <v>4</v>
      </c>
      <c r="B32" s="7" t="s">
        <v>13</v>
      </c>
      <c r="C32" s="7" t="s">
        <v>166</v>
      </c>
      <c r="D32" s="14" t="s">
        <v>166</v>
      </c>
      <c r="E32" s="9" t="s">
        <v>166</v>
      </c>
      <c r="F32" s="9" t="s">
        <v>166</v>
      </c>
      <c r="G32" s="9" t="s">
        <v>166</v>
      </c>
      <c r="H32" s="93" t="s">
        <v>166</v>
      </c>
      <c r="I32" s="9" t="s">
        <v>166</v>
      </c>
      <c r="J32" s="9" t="s">
        <v>166</v>
      </c>
      <c r="K32" s="23" t="s">
        <v>166</v>
      </c>
      <c r="L32" s="9" t="s">
        <v>166</v>
      </c>
    </row>
    <row r="33" spans="1:12">
      <c r="A33" s="17"/>
      <c r="B33" s="3" t="s">
        <v>17</v>
      </c>
      <c r="C33" s="3" t="s">
        <v>166</v>
      </c>
      <c r="D33" s="11" t="s">
        <v>166</v>
      </c>
      <c r="E33" s="11" t="s">
        <v>165</v>
      </c>
      <c r="F33" s="11" t="s">
        <v>165</v>
      </c>
      <c r="G33" s="11" t="s">
        <v>165</v>
      </c>
      <c r="H33" s="93" t="s">
        <v>165</v>
      </c>
      <c r="I33" s="9" t="s">
        <v>166</v>
      </c>
      <c r="J33" s="11" t="s">
        <v>166</v>
      </c>
      <c r="K33" s="11" t="s">
        <v>166</v>
      </c>
      <c r="L33" s="11" t="s">
        <v>166</v>
      </c>
    </row>
    <row r="34" spans="1:12">
      <c r="B34" s="3" t="s">
        <v>14</v>
      </c>
      <c r="C34" s="3"/>
      <c r="E34" s="88" t="s">
        <v>381</v>
      </c>
    </row>
    <row r="35" spans="1:12" s="16" customFormat="1">
      <c r="A35" s="12"/>
      <c r="B35" s="5" t="s">
        <v>16</v>
      </c>
      <c r="C35" s="13"/>
      <c r="D35" s="11"/>
    </row>
    <row r="36" spans="1:12" s="16" customFormat="1">
      <c r="A36" s="12"/>
      <c r="B36" s="5" t="s">
        <v>235</v>
      </c>
      <c r="C36" s="27" t="s">
        <v>194</v>
      </c>
      <c r="D36" s="11"/>
      <c r="E36" s="11" t="s">
        <v>184</v>
      </c>
      <c r="F36" s="94" t="s">
        <v>308</v>
      </c>
      <c r="G36" s="24" t="s">
        <v>217</v>
      </c>
      <c r="H36" s="95" t="s">
        <v>355</v>
      </c>
    </row>
    <row r="37" spans="1:12" s="16" customFormat="1">
      <c r="A37" s="12"/>
      <c r="B37" s="5"/>
      <c r="C37" s="13"/>
      <c r="D37" s="11"/>
      <c r="E37" s="11"/>
      <c r="F37" s="11"/>
      <c r="G37" s="24"/>
    </row>
    <row r="38" spans="1:12" s="16" customFormat="1">
      <c r="A38" s="17"/>
      <c r="B38" s="18"/>
      <c r="C38" s="18"/>
      <c r="G38" s="15"/>
    </row>
    <row r="39" spans="1:12">
      <c r="A39" s="17"/>
      <c r="B39" s="2" t="s">
        <v>18</v>
      </c>
      <c r="C39" s="2"/>
    </row>
    <row r="41" spans="1:12">
      <c r="A41" s="12">
        <v>5</v>
      </c>
      <c r="B41" s="3" t="s">
        <v>19</v>
      </c>
      <c r="C41" s="3"/>
    </row>
    <row r="42" spans="1:12">
      <c r="B42" s="4" t="s">
        <v>22</v>
      </c>
      <c r="C42" s="3" t="s">
        <v>166</v>
      </c>
      <c r="D42" s="11" t="s">
        <v>166</v>
      </c>
      <c r="E42" s="11" t="s">
        <v>166</v>
      </c>
      <c r="F42" s="11" t="s">
        <v>166</v>
      </c>
      <c r="G42" s="11" t="s">
        <v>166</v>
      </c>
      <c r="H42" s="11" t="s">
        <v>166</v>
      </c>
      <c r="I42" s="11" t="s">
        <v>166</v>
      </c>
      <c r="J42" s="11" t="s">
        <v>166</v>
      </c>
      <c r="K42" s="11" t="s">
        <v>166</v>
      </c>
      <c r="L42" s="11" t="s">
        <v>166</v>
      </c>
    </row>
    <row r="43" spans="1:12">
      <c r="B43" s="4" t="s">
        <v>20</v>
      </c>
      <c r="C43" s="3"/>
    </row>
    <row r="44" spans="1:12">
      <c r="B44" s="4" t="s">
        <v>23</v>
      </c>
      <c r="C44" s="3" t="s">
        <v>165</v>
      </c>
      <c r="D44" s="11" t="s">
        <v>166</v>
      </c>
      <c r="E44" s="97" t="s">
        <v>166</v>
      </c>
      <c r="F44" s="11" t="s">
        <v>166</v>
      </c>
      <c r="G44" s="11" t="s">
        <v>166</v>
      </c>
      <c r="H44" s="11" t="s">
        <v>165</v>
      </c>
      <c r="I44" s="11" t="s">
        <v>165</v>
      </c>
      <c r="J44" s="11" t="s">
        <v>166</v>
      </c>
      <c r="K44" s="11" t="s">
        <v>166</v>
      </c>
      <c r="L44" s="11" t="s">
        <v>166</v>
      </c>
    </row>
    <row r="45" spans="1:12">
      <c r="B45" s="4" t="s">
        <v>21</v>
      </c>
      <c r="C45" s="3"/>
      <c r="I45" s="11">
        <v>0</v>
      </c>
    </row>
    <row r="46" spans="1:12">
      <c r="B46" s="4" t="s">
        <v>235</v>
      </c>
      <c r="C46" s="6" t="s">
        <v>148</v>
      </c>
      <c r="E46" s="98" t="s">
        <v>380</v>
      </c>
      <c r="H46" s="11" t="s">
        <v>357</v>
      </c>
      <c r="I46" s="43" t="s">
        <v>296</v>
      </c>
    </row>
    <row r="47" spans="1:12">
      <c r="B47" s="4"/>
      <c r="C47" s="3"/>
    </row>
    <row r="48" spans="1:12">
      <c r="A48" s="12">
        <v>6</v>
      </c>
      <c r="B48" s="3" t="s">
        <v>24</v>
      </c>
      <c r="C48" s="3"/>
    </row>
    <row r="49" spans="1:11">
      <c r="B49" s="4" t="s">
        <v>25</v>
      </c>
      <c r="C49" s="3"/>
    </row>
    <row r="50" spans="1:11">
      <c r="B50" s="4" t="s">
        <v>2</v>
      </c>
      <c r="C50" s="3"/>
    </row>
    <row r="51" spans="1:11">
      <c r="B51" s="4" t="s">
        <v>3</v>
      </c>
      <c r="C51" s="3"/>
    </row>
    <row r="52" spans="1:11">
      <c r="B52" s="4" t="s">
        <v>4</v>
      </c>
      <c r="C52" s="3"/>
    </row>
    <row r="53" spans="1:11">
      <c r="B53" s="4" t="s">
        <v>5</v>
      </c>
      <c r="C53" s="3" t="s">
        <v>165</v>
      </c>
    </row>
    <row r="54" spans="1:11">
      <c r="B54" s="4" t="s">
        <v>6</v>
      </c>
      <c r="C54" s="3"/>
    </row>
    <row r="55" spans="1:11">
      <c r="B55" s="4" t="s">
        <v>7</v>
      </c>
      <c r="C55" s="3"/>
    </row>
    <row r="56" spans="1:11">
      <c r="B56" s="4" t="s">
        <v>8</v>
      </c>
      <c r="C56" s="3"/>
    </row>
    <row r="57" spans="1:11">
      <c r="B57" s="4" t="s">
        <v>9</v>
      </c>
      <c r="C57" s="3"/>
    </row>
    <row r="58" spans="1:11">
      <c r="B58" s="4" t="s">
        <v>10</v>
      </c>
      <c r="C58" s="3"/>
      <c r="I58" s="11" t="s">
        <v>165</v>
      </c>
    </row>
    <row r="59" spans="1:11">
      <c r="B59" s="4" t="s">
        <v>235</v>
      </c>
      <c r="C59" s="3"/>
      <c r="I59" s="6" t="s">
        <v>296</v>
      </c>
    </row>
    <row r="60" spans="1:11">
      <c r="B60" s="4"/>
      <c r="C60" s="3"/>
    </row>
    <row r="61" spans="1:11" ht="25.5">
      <c r="A61" s="12">
        <v>7</v>
      </c>
      <c r="B61" s="3" t="s">
        <v>26</v>
      </c>
      <c r="C61" s="3"/>
    </row>
    <row r="62" spans="1:11">
      <c r="B62" s="4" t="s">
        <v>27</v>
      </c>
      <c r="C62" s="3" t="s">
        <v>165</v>
      </c>
      <c r="E62" s="97"/>
      <c r="G62" s="11" t="s">
        <v>165</v>
      </c>
      <c r="H62" s="11" t="s">
        <v>165</v>
      </c>
      <c r="I62" s="11" t="s">
        <v>165</v>
      </c>
      <c r="K62" s="11" t="s">
        <v>165</v>
      </c>
    </row>
    <row r="63" spans="1:11">
      <c r="B63" s="4" t="s">
        <v>28</v>
      </c>
      <c r="C63" s="3"/>
    </row>
    <row r="64" spans="1:11">
      <c r="B64" s="4" t="s">
        <v>29</v>
      </c>
      <c r="C64" s="3"/>
      <c r="F64" s="11" t="s">
        <v>165</v>
      </c>
    </row>
    <row r="65" spans="1:12">
      <c r="B65" s="4" t="s">
        <v>235</v>
      </c>
      <c r="C65" s="3"/>
      <c r="D65" s="11" t="s">
        <v>236</v>
      </c>
    </row>
    <row r="66" spans="1:12">
      <c r="B66" s="4"/>
      <c r="C66" s="3"/>
    </row>
    <row r="67" spans="1:12" ht="25.5">
      <c r="A67" s="12">
        <v>8</v>
      </c>
      <c r="B67" s="3" t="s">
        <v>30</v>
      </c>
      <c r="C67" s="3"/>
    </row>
    <row r="68" spans="1:12">
      <c r="B68" s="4" t="s">
        <v>31</v>
      </c>
      <c r="C68" s="3"/>
      <c r="F68" s="11" t="s">
        <v>165</v>
      </c>
      <c r="H68" s="11" t="s">
        <v>165</v>
      </c>
      <c r="I68" s="11" t="s">
        <v>165</v>
      </c>
      <c r="K68" s="11" t="s">
        <v>165</v>
      </c>
    </row>
    <row r="69" spans="1:12">
      <c r="B69" s="4" t="s">
        <v>32</v>
      </c>
      <c r="C69" s="3"/>
    </row>
    <row r="70" spans="1:12">
      <c r="B70" s="4" t="s">
        <v>33</v>
      </c>
      <c r="C70" s="3" t="s">
        <v>165</v>
      </c>
      <c r="D70" s="11" t="s">
        <v>165</v>
      </c>
      <c r="E70" s="11" t="s">
        <v>165</v>
      </c>
      <c r="G70" s="11" t="s">
        <v>165</v>
      </c>
    </row>
    <row r="71" spans="1:12">
      <c r="B71" s="4" t="s">
        <v>34</v>
      </c>
      <c r="C71" s="3"/>
      <c r="J71" s="11" t="s">
        <v>321</v>
      </c>
      <c r="L71" s="11" t="s">
        <v>165</v>
      </c>
    </row>
    <row r="72" spans="1:12">
      <c r="B72" s="4" t="s">
        <v>235</v>
      </c>
      <c r="C72" s="3"/>
      <c r="E72" s="11" t="s">
        <v>373</v>
      </c>
      <c r="H72" s="11" t="s">
        <v>358</v>
      </c>
      <c r="L72" s="11" t="s">
        <v>346</v>
      </c>
    </row>
    <row r="73" spans="1:12">
      <c r="B73" s="4"/>
      <c r="C73" s="3"/>
    </row>
    <row r="75" spans="1:12">
      <c r="B75" s="2" t="s">
        <v>35</v>
      </c>
      <c r="C75" s="2"/>
    </row>
    <row r="77" spans="1:12">
      <c r="A77" s="12">
        <v>9</v>
      </c>
      <c r="B77" s="3" t="s">
        <v>36</v>
      </c>
      <c r="C77" s="3"/>
    </row>
    <row r="78" spans="1:12">
      <c r="B78" s="4" t="s">
        <v>37</v>
      </c>
      <c r="C78" s="3"/>
      <c r="D78" s="11" t="s">
        <v>165</v>
      </c>
      <c r="H78" s="11" t="s">
        <v>165</v>
      </c>
      <c r="L78" s="11" t="s">
        <v>165</v>
      </c>
    </row>
    <row r="79" spans="1:12">
      <c r="B79" s="4" t="s">
        <v>38</v>
      </c>
      <c r="C79" s="3"/>
      <c r="D79" s="11" t="s">
        <v>220</v>
      </c>
      <c r="H79" s="11" t="s">
        <v>168</v>
      </c>
    </row>
    <row r="80" spans="1:12">
      <c r="B80" s="4" t="s">
        <v>39</v>
      </c>
      <c r="C80" s="3"/>
      <c r="D80" s="11" t="s">
        <v>167</v>
      </c>
    </row>
    <row r="81" spans="1:12">
      <c r="B81" s="4" t="s">
        <v>40</v>
      </c>
      <c r="C81" s="3"/>
      <c r="J81" s="11" t="s">
        <v>343</v>
      </c>
      <c r="L81" s="6"/>
    </row>
    <row r="82" spans="1:12">
      <c r="B82" s="4" t="s">
        <v>235</v>
      </c>
      <c r="C82" s="3"/>
      <c r="E82" s="11" t="s">
        <v>374</v>
      </c>
      <c r="L82" s="6" t="s">
        <v>190</v>
      </c>
    </row>
    <row r="83" spans="1:12">
      <c r="B83" s="4"/>
      <c r="C83" s="3"/>
      <c r="L83" s="6"/>
    </row>
    <row r="84" spans="1:12">
      <c r="A84" s="12">
        <v>10</v>
      </c>
      <c r="B84" s="3" t="s">
        <v>41</v>
      </c>
      <c r="C84" s="3"/>
      <c r="G84" s="11" t="s">
        <v>165</v>
      </c>
    </row>
    <row r="85" spans="1:12" s="19" customFormat="1">
      <c r="A85" s="12"/>
      <c r="B85" s="4" t="s">
        <v>16</v>
      </c>
      <c r="C85" s="3"/>
      <c r="D85" s="11"/>
      <c r="E85" s="11"/>
      <c r="F85" s="11"/>
      <c r="G85" s="6" t="s">
        <v>218</v>
      </c>
    </row>
    <row r="86" spans="1:12" s="19" customFormat="1">
      <c r="A86" s="12"/>
      <c r="B86" s="4" t="s">
        <v>235</v>
      </c>
      <c r="C86" s="3"/>
      <c r="D86" s="11"/>
      <c r="E86" s="11"/>
      <c r="F86" s="11"/>
      <c r="G86" s="6"/>
    </row>
    <row r="87" spans="1:12" s="19" customFormat="1">
      <c r="A87" s="12"/>
      <c r="B87" s="4"/>
      <c r="C87" s="3"/>
      <c r="D87" s="11"/>
      <c r="E87" s="11"/>
      <c r="F87" s="11"/>
      <c r="G87" s="6"/>
    </row>
    <row r="88" spans="1:12" s="19" customFormat="1">
      <c r="A88" s="20"/>
      <c r="B88" s="21"/>
      <c r="C88" s="21"/>
    </row>
    <row r="89" spans="1:12">
      <c r="A89" s="20"/>
      <c r="B89" s="2" t="s">
        <v>42</v>
      </c>
      <c r="C89" s="2"/>
    </row>
    <row r="91" spans="1:12" ht="25.5">
      <c r="A91" s="12">
        <v>11</v>
      </c>
      <c r="B91" s="3" t="s">
        <v>43</v>
      </c>
      <c r="C91" s="3" t="s">
        <v>165</v>
      </c>
      <c r="D91" s="11" t="s">
        <v>165</v>
      </c>
      <c r="E91" s="88" t="s">
        <v>165</v>
      </c>
      <c r="G91" s="6" t="s">
        <v>165</v>
      </c>
      <c r="H91" s="6" t="s">
        <v>232</v>
      </c>
      <c r="I91" s="6" t="s">
        <v>165</v>
      </c>
      <c r="K91" s="11" t="s">
        <v>165</v>
      </c>
      <c r="L91" s="11" t="s">
        <v>165</v>
      </c>
    </row>
    <row r="92" spans="1:12">
      <c r="B92" s="4" t="s">
        <v>44</v>
      </c>
      <c r="C92" s="3" t="s">
        <v>165</v>
      </c>
      <c r="F92" s="11" t="s">
        <v>171</v>
      </c>
      <c r="G92" s="6" t="s">
        <v>165</v>
      </c>
      <c r="I92" s="11" t="s">
        <v>165</v>
      </c>
      <c r="K92" s="25" t="s">
        <v>165</v>
      </c>
      <c r="L92" s="22">
        <v>0.2</v>
      </c>
    </row>
    <row r="93" spans="1:12">
      <c r="B93" s="4" t="s">
        <v>45</v>
      </c>
      <c r="C93" s="3"/>
      <c r="E93" s="88" t="s">
        <v>165</v>
      </c>
      <c r="F93" s="11" t="s">
        <v>171</v>
      </c>
      <c r="G93" s="6" t="s">
        <v>165</v>
      </c>
      <c r="I93" s="22">
        <v>1</v>
      </c>
      <c r="K93" s="25" t="s">
        <v>165</v>
      </c>
    </row>
    <row r="94" spans="1:12">
      <c r="B94" s="4" t="s">
        <v>46</v>
      </c>
      <c r="C94" s="3"/>
      <c r="E94" s="88" t="s">
        <v>165</v>
      </c>
      <c r="F94" s="11" t="s">
        <v>171</v>
      </c>
      <c r="G94" s="6" t="s">
        <v>165</v>
      </c>
      <c r="I94" s="22">
        <v>1</v>
      </c>
      <c r="K94" s="25" t="s">
        <v>165</v>
      </c>
    </row>
    <row r="95" spans="1:12">
      <c r="B95" s="4" t="s">
        <v>47</v>
      </c>
      <c r="C95" s="3"/>
      <c r="D95" s="11" t="s">
        <v>165</v>
      </c>
      <c r="E95" s="88" t="s">
        <v>165</v>
      </c>
      <c r="F95" s="11" t="s">
        <v>171</v>
      </c>
      <c r="G95" s="6" t="s">
        <v>165</v>
      </c>
      <c r="I95" s="22">
        <v>1</v>
      </c>
      <c r="K95" s="25" t="s">
        <v>165</v>
      </c>
    </row>
    <row r="96" spans="1:12">
      <c r="B96" s="4" t="s">
        <v>48</v>
      </c>
      <c r="C96" s="3"/>
      <c r="D96" s="11" t="s">
        <v>165</v>
      </c>
      <c r="E96" s="88" t="s">
        <v>165</v>
      </c>
      <c r="F96" s="11" t="s">
        <v>171</v>
      </c>
      <c r="G96" s="6" t="s">
        <v>165</v>
      </c>
      <c r="I96" s="22">
        <v>1</v>
      </c>
      <c r="K96" s="25" t="s">
        <v>165</v>
      </c>
    </row>
    <row r="97" spans="1:11">
      <c r="B97" s="4" t="s">
        <v>49</v>
      </c>
      <c r="C97" s="3" t="s">
        <v>165</v>
      </c>
      <c r="D97" s="11" t="s">
        <v>165</v>
      </c>
      <c r="E97" s="88" t="s">
        <v>165</v>
      </c>
      <c r="F97" s="11" t="s">
        <v>171</v>
      </c>
      <c r="G97" s="6" t="s">
        <v>165</v>
      </c>
      <c r="I97" s="22">
        <v>1</v>
      </c>
      <c r="K97" s="25" t="s">
        <v>165</v>
      </c>
    </row>
    <row r="98" spans="1:11">
      <c r="B98" s="4" t="s">
        <v>50</v>
      </c>
      <c r="C98" s="3" t="s">
        <v>165</v>
      </c>
      <c r="D98" s="11" t="s">
        <v>165</v>
      </c>
      <c r="E98" s="88" t="s">
        <v>165</v>
      </c>
      <c r="F98" s="11" t="s">
        <v>171</v>
      </c>
      <c r="K98" s="25" t="s">
        <v>165</v>
      </c>
    </row>
    <row r="99" spans="1:11">
      <c r="B99" s="4" t="s">
        <v>235</v>
      </c>
      <c r="C99" s="6" t="s">
        <v>149</v>
      </c>
      <c r="D99" s="28" t="s">
        <v>332</v>
      </c>
      <c r="E99" s="88" t="s">
        <v>382</v>
      </c>
      <c r="F99" s="31" t="s">
        <v>310</v>
      </c>
      <c r="G99" s="6" t="s">
        <v>336</v>
      </c>
      <c r="I99" s="6" t="s">
        <v>239</v>
      </c>
      <c r="K99" s="25" t="s">
        <v>230</v>
      </c>
    </row>
    <row r="100" spans="1:11">
      <c r="B100" s="4"/>
      <c r="C100" s="3"/>
      <c r="K100" s="26"/>
    </row>
    <row r="101" spans="1:11" ht="25.5">
      <c r="A101" s="12">
        <v>12</v>
      </c>
      <c r="B101" s="3" t="s">
        <v>51</v>
      </c>
      <c r="C101" s="3"/>
      <c r="G101" s="6" t="s">
        <v>165</v>
      </c>
      <c r="H101" s="6" t="s">
        <v>232</v>
      </c>
      <c r="I101" s="6"/>
    </row>
    <row r="102" spans="1:11">
      <c r="B102" s="4" t="s">
        <v>52</v>
      </c>
      <c r="C102" s="3"/>
      <c r="F102" s="11" t="s">
        <v>171</v>
      </c>
    </row>
    <row r="103" spans="1:11">
      <c r="B103" s="4" t="s">
        <v>53</v>
      </c>
      <c r="C103" s="3"/>
      <c r="F103" s="11" t="s">
        <v>171</v>
      </c>
    </row>
    <row r="104" spans="1:11">
      <c r="B104" s="4" t="s">
        <v>54</v>
      </c>
      <c r="C104" s="3"/>
      <c r="F104" s="11" t="s">
        <v>171</v>
      </c>
      <c r="G104" s="11" t="s">
        <v>165</v>
      </c>
    </row>
    <row r="105" spans="1:11">
      <c r="B105" s="4" t="s">
        <v>235</v>
      </c>
      <c r="C105" s="3"/>
      <c r="F105" s="6" t="s">
        <v>172</v>
      </c>
      <c r="G105" s="11" t="s">
        <v>219</v>
      </c>
    </row>
    <row r="106" spans="1:11">
      <c r="B106" s="4"/>
      <c r="C106" s="3"/>
    </row>
    <row r="107" spans="1:11" ht="27" customHeight="1">
      <c r="A107" s="12">
        <v>13</v>
      </c>
      <c r="B107" s="3" t="s">
        <v>55</v>
      </c>
      <c r="C107" s="3"/>
      <c r="D107" s="87" t="s">
        <v>165</v>
      </c>
      <c r="E107" s="11" t="s">
        <v>165</v>
      </c>
      <c r="F107" s="11" t="s">
        <v>165</v>
      </c>
      <c r="G107" s="6" t="s">
        <v>165</v>
      </c>
      <c r="H107" s="6" t="s">
        <v>232</v>
      </c>
      <c r="I107" s="6" t="s">
        <v>165</v>
      </c>
    </row>
    <row r="108" spans="1:11">
      <c r="B108" s="4" t="s">
        <v>44</v>
      </c>
      <c r="C108" s="3"/>
      <c r="D108" s="86"/>
    </row>
    <row r="109" spans="1:11">
      <c r="B109" s="4" t="s">
        <v>45</v>
      </c>
      <c r="C109" s="3"/>
      <c r="D109" s="86"/>
      <c r="I109" s="11" t="s">
        <v>165</v>
      </c>
    </row>
    <row r="110" spans="1:11">
      <c r="B110" s="4" t="s">
        <v>46</v>
      </c>
      <c r="C110" s="3"/>
      <c r="D110" s="86"/>
      <c r="I110" s="11" t="s">
        <v>165</v>
      </c>
    </row>
    <row r="111" spans="1:11">
      <c r="B111" s="4" t="s">
        <v>47</v>
      </c>
      <c r="C111" s="3"/>
      <c r="D111" s="86"/>
      <c r="E111" s="11" t="s">
        <v>165</v>
      </c>
      <c r="F111" s="11" t="s">
        <v>165</v>
      </c>
      <c r="I111" s="11" t="s">
        <v>165</v>
      </c>
    </row>
    <row r="112" spans="1:11">
      <c r="B112" s="4" t="s">
        <v>48</v>
      </c>
      <c r="C112" s="3"/>
      <c r="D112" s="86"/>
      <c r="I112" s="11" t="s">
        <v>165</v>
      </c>
    </row>
    <row r="113" spans="1:12">
      <c r="B113" s="4" t="s">
        <v>49</v>
      </c>
      <c r="C113" s="3"/>
      <c r="D113" s="86"/>
      <c r="G113" s="11" t="s">
        <v>165</v>
      </c>
      <c r="I113" s="11" t="s">
        <v>232</v>
      </c>
    </row>
    <row r="114" spans="1:12">
      <c r="B114" s="4" t="s">
        <v>50</v>
      </c>
      <c r="C114" s="3"/>
      <c r="D114" s="86"/>
      <c r="I114" s="11" t="s">
        <v>165</v>
      </c>
    </row>
    <row r="115" spans="1:12">
      <c r="B115" s="4" t="s">
        <v>235</v>
      </c>
      <c r="C115" s="3"/>
      <c r="D115" s="87" t="s">
        <v>337</v>
      </c>
      <c r="E115" s="11" t="s">
        <v>375</v>
      </c>
      <c r="F115" s="6" t="s">
        <v>311</v>
      </c>
    </row>
    <row r="116" spans="1:12">
      <c r="B116" s="4"/>
      <c r="C116" s="3"/>
    </row>
    <row r="117" spans="1:12">
      <c r="A117" s="12">
        <v>14</v>
      </c>
      <c r="B117" s="3" t="s">
        <v>56</v>
      </c>
      <c r="C117" s="3"/>
      <c r="D117" s="11" t="s">
        <v>165</v>
      </c>
      <c r="F117" s="11" t="s">
        <v>165</v>
      </c>
      <c r="G117" s="6" t="s">
        <v>165</v>
      </c>
      <c r="H117" s="6" t="s">
        <v>232</v>
      </c>
      <c r="I117" s="6" t="s">
        <v>165</v>
      </c>
      <c r="L117" s="11" t="s">
        <v>165</v>
      </c>
    </row>
    <row r="118" spans="1:12">
      <c r="B118" s="4" t="s">
        <v>44</v>
      </c>
      <c r="C118" s="3"/>
      <c r="D118" s="11" t="s">
        <v>165</v>
      </c>
      <c r="G118" s="11" t="s">
        <v>165</v>
      </c>
      <c r="L118" s="11" t="s">
        <v>165</v>
      </c>
    </row>
    <row r="119" spans="1:12">
      <c r="B119" s="4" t="s">
        <v>45</v>
      </c>
      <c r="C119" s="3"/>
      <c r="F119" s="11" t="s">
        <v>165</v>
      </c>
    </row>
    <row r="120" spans="1:12">
      <c r="B120" s="4" t="s">
        <v>46</v>
      </c>
      <c r="C120" s="3"/>
      <c r="F120" s="11" t="s">
        <v>165</v>
      </c>
      <c r="I120" s="11" t="s">
        <v>165</v>
      </c>
      <c r="L120" s="11" t="s">
        <v>165</v>
      </c>
    </row>
    <row r="121" spans="1:12">
      <c r="B121" s="4" t="s">
        <v>235</v>
      </c>
      <c r="C121" s="3"/>
      <c r="D121" s="11" t="s">
        <v>213</v>
      </c>
      <c r="F121" s="6" t="s">
        <v>311</v>
      </c>
      <c r="I121" s="6" t="s">
        <v>202</v>
      </c>
      <c r="L121" s="11" t="s">
        <v>288</v>
      </c>
    </row>
    <row r="122" spans="1:12">
      <c r="B122" s="4"/>
      <c r="C122" s="3"/>
    </row>
    <row r="123" spans="1:12">
      <c r="A123" s="12">
        <v>15</v>
      </c>
      <c r="B123" s="3" t="s">
        <v>57</v>
      </c>
      <c r="C123" s="3"/>
      <c r="D123" s="28" t="s">
        <v>165</v>
      </c>
      <c r="F123" s="11" t="s">
        <v>165</v>
      </c>
      <c r="G123" s="6" t="s">
        <v>165</v>
      </c>
      <c r="H123" s="6" t="s">
        <v>232</v>
      </c>
      <c r="I123" s="6"/>
      <c r="L123" s="11" t="s">
        <v>165</v>
      </c>
    </row>
    <row r="124" spans="1:12">
      <c r="B124" s="4" t="s">
        <v>44</v>
      </c>
      <c r="C124" s="3"/>
      <c r="D124" s="85"/>
      <c r="G124" s="11" t="s">
        <v>165</v>
      </c>
      <c r="L124" s="11" t="s">
        <v>165</v>
      </c>
    </row>
    <row r="125" spans="1:12">
      <c r="B125" s="4" t="s">
        <v>45</v>
      </c>
      <c r="C125" s="3"/>
      <c r="D125" s="85"/>
      <c r="F125" s="11" t="s">
        <v>165</v>
      </c>
    </row>
    <row r="126" spans="1:12">
      <c r="B126" s="4" t="s">
        <v>46</v>
      </c>
      <c r="C126" s="3"/>
      <c r="D126" s="85"/>
      <c r="F126" s="11" t="s">
        <v>165</v>
      </c>
      <c r="L126" s="11" t="s">
        <v>165</v>
      </c>
    </row>
    <row r="127" spans="1:12">
      <c r="B127" s="4" t="s">
        <v>235</v>
      </c>
      <c r="C127" s="3"/>
      <c r="D127" s="28" t="s">
        <v>333</v>
      </c>
      <c r="F127" s="6" t="s">
        <v>311</v>
      </c>
      <c r="I127" s="6" t="s">
        <v>203</v>
      </c>
      <c r="L127" s="11" t="s">
        <v>288</v>
      </c>
    </row>
    <row r="128" spans="1:12">
      <c r="B128" s="4"/>
      <c r="C128" s="3"/>
    </row>
    <row r="130" spans="1:9">
      <c r="B130" s="2" t="s">
        <v>58</v>
      </c>
      <c r="C130" s="2"/>
    </row>
    <row r="132" spans="1:9" ht="25.5">
      <c r="A132" s="12">
        <v>16</v>
      </c>
      <c r="B132" s="3" t="s">
        <v>59</v>
      </c>
      <c r="C132" s="3"/>
    </row>
    <row r="133" spans="1:9">
      <c r="B133" s="4" t="s">
        <v>60</v>
      </c>
      <c r="C133" s="3"/>
    </row>
    <row r="134" spans="1:9">
      <c r="B134" s="4" t="s">
        <v>61</v>
      </c>
      <c r="C134" s="3" t="s">
        <v>165</v>
      </c>
      <c r="G134" s="11" t="s">
        <v>165</v>
      </c>
      <c r="H134" s="97"/>
    </row>
    <row r="135" spans="1:9">
      <c r="B135" s="4" t="s">
        <v>62</v>
      </c>
      <c r="C135" s="3" t="s">
        <v>165</v>
      </c>
      <c r="G135" s="6"/>
      <c r="H135" s="6" t="s">
        <v>165</v>
      </c>
      <c r="I135" s="6"/>
    </row>
    <row r="136" spans="1:9">
      <c r="B136" s="4" t="s">
        <v>63</v>
      </c>
      <c r="C136" s="3"/>
      <c r="H136" s="11" t="s">
        <v>165</v>
      </c>
    </row>
    <row r="137" spans="1:9">
      <c r="B137" s="4" t="s">
        <v>64</v>
      </c>
      <c r="C137" s="3"/>
      <c r="E137" s="97" t="s">
        <v>165</v>
      </c>
      <c r="F137" s="11" t="s">
        <v>165</v>
      </c>
    </row>
    <row r="138" spans="1:9">
      <c r="B138" s="4" t="s">
        <v>235</v>
      </c>
      <c r="C138" s="43" t="s">
        <v>151</v>
      </c>
      <c r="F138" s="6" t="s">
        <v>365</v>
      </c>
      <c r="G138" s="11" t="s">
        <v>314</v>
      </c>
      <c r="H138" s="96" t="s">
        <v>359</v>
      </c>
    </row>
    <row r="139" spans="1:9">
      <c r="B139" s="4"/>
      <c r="C139" s="3"/>
    </row>
    <row r="141" spans="1:9">
      <c r="B141" s="2" t="s">
        <v>65</v>
      </c>
      <c r="C141" s="2"/>
    </row>
    <row r="143" spans="1:9">
      <c r="A143" s="12" t="s">
        <v>68</v>
      </c>
      <c r="B143" s="3" t="s">
        <v>66</v>
      </c>
      <c r="C143" s="3"/>
      <c r="G143" s="6"/>
      <c r="H143" s="6"/>
      <c r="I143" s="6"/>
    </row>
    <row r="144" spans="1:9">
      <c r="B144" s="4" t="s">
        <v>60</v>
      </c>
      <c r="C144" s="3"/>
    </row>
    <row r="145" spans="1:12">
      <c r="B145" s="4" t="s">
        <v>67</v>
      </c>
      <c r="C145" s="3"/>
    </row>
    <row r="146" spans="1:12">
      <c r="B146" s="4" t="s">
        <v>71</v>
      </c>
      <c r="C146" s="3"/>
      <c r="H146" s="11" t="s">
        <v>165</v>
      </c>
    </row>
    <row r="147" spans="1:12">
      <c r="B147" s="4" t="s">
        <v>29</v>
      </c>
      <c r="C147" s="3" t="s">
        <v>165</v>
      </c>
    </row>
    <row r="148" spans="1:12">
      <c r="B148" s="4" t="s">
        <v>235</v>
      </c>
      <c r="C148" s="3"/>
      <c r="F148" s="6" t="s">
        <v>173</v>
      </c>
    </row>
    <row r="149" spans="1:12">
      <c r="B149" s="4"/>
      <c r="C149" s="3"/>
    </row>
    <row r="151" spans="1:12">
      <c r="B151" s="2" t="s">
        <v>72</v>
      </c>
      <c r="C151" s="2"/>
    </row>
    <row r="153" spans="1:12">
      <c r="A153" s="12">
        <v>18</v>
      </c>
      <c r="B153" s="3" t="s">
        <v>73</v>
      </c>
      <c r="C153" s="3"/>
    </row>
    <row r="154" spans="1:12">
      <c r="B154" s="4" t="s">
        <v>75</v>
      </c>
      <c r="C154" s="3" t="s">
        <v>165</v>
      </c>
      <c r="D154" s="11" t="s">
        <v>165</v>
      </c>
      <c r="E154" s="11" t="s">
        <v>165</v>
      </c>
      <c r="F154" s="11" t="s">
        <v>165</v>
      </c>
      <c r="G154" s="11" t="s">
        <v>165</v>
      </c>
      <c r="H154" s="11" t="s">
        <v>165</v>
      </c>
      <c r="I154" s="11" t="s">
        <v>165</v>
      </c>
      <c r="J154" s="11" t="s">
        <v>165</v>
      </c>
      <c r="K154" s="11" t="s">
        <v>165</v>
      </c>
      <c r="L154" s="11" t="s">
        <v>165</v>
      </c>
    </row>
    <row r="155" spans="1:12">
      <c r="B155" s="4" t="s">
        <v>74</v>
      </c>
      <c r="C155" s="3">
        <v>100</v>
      </c>
      <c r="D155" s="11">
        <v>100</v>
      </c>
      <c r="E155" s="11">
        <v>100</v>
      </c>
      <c r="F155" s="11">
        <v>100</v>
      </c>
      <c r="G155" s="11">
        <v>100</v>
      </c>
      <c r="H155" s="11">
        <v>100</v>
      </c>
      <c r="I155" s="11">
        <v>100</v>
      </c>
      <c r="J155" s="11">
        <v>100</v>
      </c>
      <c r="K155" s="11">
        <v>100</v>
      </c>
      <c r="L155" s="11">
        <v>100</v>
      </c>
    </row>
    <row r="156" spans="1:12">
      <c r="B156" s="4" t="s">
        <v>76</v>
      </c>
      <c r="C156" s="3" t="s">
        <v>165</v>
      </c>
      <c r="D156" s="11" t="s">
        <v>165</v>
      </c>
      <c r="E156" s="11" t="s">
        <v>165</v>
      </c>
      <c r="F156" s="11" t="s">
        <v>165</v>
      </c>
      <c r="G156" s="11" t="s">
        <v>165</v>
      </c>
      <c r="H156" s="11" t="s">
        <v>165</v>
      </c>
      <c r="I156" s="11" t="s">
        <v>165</v>
      </c>
      <c r="J156" s="11" t="s">
        <v>165</v>
      </c>
      <c r="K156" s="11" t="s">
        <v>165</v>
      </c>
      <c r="L156" s="11" t="s">
        <v>165</v>
      </c>
    </row>
    <row r="157" spans="1:12">
      <c r="B157" s="4" t="s">
        <v>74</v>
      </c>
      <c r="C157" s="3">
        <v>100</v>
      </c>
      <c r="D157" s="11">
        <v>100</v>
      </c>
      <c r="E157" s="11">
        <v>100</v>
      </c>
      <c r="F157" s="11">
        <v>100</v>
      </c>
      <c r="G157" s="11">
        <v>100</v>
      </c>
      <c r="H157" s="11">
        <v>100</v>
      </c>
      <c r="I157" s="11">
        <v>100</v>
      </c>
      <c r="J157" s="11">
        <v>100</v>
      </c>
      <c r="K157" s="11">
        <v>100</v>
      </c>
      <c r="L157" s="11">
        <v>100</v>
      </c>
    </row>
    <row r="158" spans="1:12">
      <c r="B158" s="4" t="s">
        <v>235</v>
      </c>
      <c r="C158" s="3"/>
    </row>
    <row r="159" spans="1:12">
      <c r="B159" s="4"/>
      <c r="C159" s="3"/>
    </row>
    <row r="160" spans="1:12">
      <c r="A160" s="12">
        <v>19</v>
      </c>
      <c r="B160" s="3" t="s">
        <v>77</v>
      </c>
      <c r="C160" s="3"/>
    </row>
    <row r="161" spans="1:12">
      <c r="B161" s="4" t="s">
        <v>75</v>
      </c>
      <c r="C161" s="3" t="s">
        <v>165</v>
      </c>
      <c r="D161" s="11" t="s">
        <v>165</v>
      </c>
      <c r="E161" s="11" t="s">
        <v>166</v>
      </c>
      <c r="F161" s="11" t="s">
        <v>165</v>
      </c>
      <c r="G161" s="11" t="s">
        <v>165</v>
      </c>
      <c r="H161" s="11" t="s">
        <v>166</v>
      </c>
      <c r="I161" s="11" t="s">
        <v>165</v>
      </c>
      <c r="J161" s="11" t="s">
        <v>165</v>
      </c>
      <c r="K161" s="11" t="s">
        <v>165</v>
      </c>
      <c r="L161" s="11" t="s">
        <v>165</v>
      </c>
    </row>
    <row r="162" spans="1:12" s="19" customFormat="1">
      <c r="A162" s="12"/>
      <c r="B162" s="4" t="s">
        <v>78</v>
      </c>
      <c r="C162" s="3" t="s">
        <v>171</v>
      </c>
      <c r="D162" s="11">
        <v>100</v>
      </c>
      <c r="E162" s="97">
        <v>0</v>
      </c>
      <c r="F162" s="11" t="s">
        <v>171</v>
      </c>
      <c r="G162" s="6">
        <v>70</v>
      </c>
      <c r="H162" s="19">
        <v>0</v>
      </c>
      <c r="I162" s="19" t="s">
        <v>171</v>
      </c>
      <c r="J162" s="19">
        <v>100</v>
      </c>
      <c r="K162" s="19">
        <v>49</v>
      </c>
      <c r="L162" s="19">
        <v>100</v>
      </c>
    </row>
    <row r="163" spans="1:12">
      <c r="A163" s="20"/>
      <c r="B163" s="4" t="s">
        <v>76</v>
      </c>
      <c r="C163" s="3" t="s">
        <v>165</v>
      </c>
      <c r="D163" s="11" t="s">
        <v>165</v>
      </c>
      <c r="E163" s="11" t="s">
        <v>165</v>
      </c>
      <c r="F163" s="11" t="s">
        <v>165</v>
      </c>
      <c r="G163" s="11" t="s">
        <v>165</v>
      </c>
      <c r="H163" s="11" t="s">
        <v>166</v>
      </c>
      <c r="I163" s="11" t="s">
        <v>165</v>
      </c>
      <c r="J163" s="11" t="s">
        <v>165</v>
      </c>
      <c r="K163" s="11" t="s">
        <v>165</v>
      </c>
      <c r="L163" s="11" t="s">
        <v>165</v>
      </c>
    </row>
    <row r="164" spans="1:12" s="19" customFormat="1">
      <c r="A164" s="12"/>
      <c r="B164" s="4" t="s">
        <v>78</v>
      </c>
      <c r="C164" s="3" t="s">
        <v>171</v>
      </c>
      <c r="D164" s="11">
        <v>100</v>
      </c>
      <c r="E164" s="88">
        <v>49</v>
      </c>
      <c r="F164" s="11" t="s">
        <v>171</v>
      </c>
      <c r="G164" s="6">
        <v>70</v>
      </c>
      <c r="H164" s="19">
        <v>0</v>
      </c>
      <c r="I164" s="19" t="s">
        <v>171</v>
      </c>
      <c r="J164" s="19">
        <v>100</v>
      </c>
      <c r="K164" s="19">
        <v>49</v>
      </c>
      <c r="L164" s="19">
        <v>100</v>
      </c>
    </row>
    <row r="165" spans="1:12" s="19" customFormat="1">
      <c r="A165" s="12"/>
      <c r="B165" s="4" t="s">
        <v>235</v>
      </c>
      <c r="C165" s="6" t="s">
        <v>152</v>
      </c>
      <c r="D165" s="11"/>
      <c r="E165" s="26" t="s">
        <v>383</v>
      </c>
      <c r="F165" s="11" t="s">
        <v>214</v>
      </c>
      <c r="G165" s="6" t="s">
        <v>300</v>
      </c>
      <c r="I165" s="6" t="s">
        <v>204</v>
      </c>
      <c r="K165" s="19" t="s">
        <v>237</v>
      </c>
    </row>
    <row r="166" spans="1:12" s="19" customFormat="1">
      <c r="A166" s="12"/>
      <c r="B166" s="4"/>
      <c r="C166" s="3"/>
      <c r="D166" s="11"/>
      <c r="E166" s="11"/>
      <c r="F166" s="11"/>
      <c r="G166" s="6"/>
    </row>
    <row r="167" spans="1:12">
      <c r="A167" s="20">
        <v>20</v>
      </c>
      <c r="B167" s="3" t="s">
        <v>195</v>
      </c>
      <c r="C167" s="3"/>
    </row>
    <row r="168" spans="1:12">
      <c r="B168" s="4" t="s">
        <v>75</v>
      </c>
      <c r="C168" s="3" t="s">
        <v>165</v>
      </c>
      <c r="D168" s="11" t="s">
        <v>165</v>
      </c>
      <c r="E168" s="11" t="s">
        <v>165</v>
      </c>
      <c r="F168" s="11" t="s">
        <v>165</v>
      </c>
      <c r="G168" s="11" t="s">
        <v>165</v>
      </c>
      <c r="H168" s="11" t="s">
        <v>165</v>
      </c>
      <c r="I168" s="11" t="s">
        <v>165</v>
      </c>
      <c r="J168" s="11" t="s">
        <v>165</v>
      </c>
      <c r="K168" s="11" t="s">
        <v>165</v>
      </c>
      <c r="L168" s="11" t="s">
        <v>165</v>
      </c>
    </row>
    <row r="169" spans="1:12">
      <c r="B169" s="4" t="s">
        <v>79</v>
      </c>
      <c r="C169" s="3">
        <v>100</v>
      </c>
      <c r="D169" s="11" t="s">
        <v>196</v>
      </c>
      <c r="E169" s="11">
        <v>100</v>
      </c>
      <c r="F169" s="11" t="s">
        <v>196</v>
      </c>
      <c r="G169" s="11" t="s">
        <v>196</v>
      </c>
      <c r="H169" s="11">
        <v>100</v>
      </c>
      <c r="I169" s="11">
        <v>100</v>
      </c>
      <c r="J169" s="11">
        <v>100</v>
      </c>
      <c r="K169" s="11">
        <v>100</v>
      </c>
      <c r="L169" s="11">
        <v>100</v>
      </c>
    </row>
    <row r="170" spans="1:12">
      <c r="B170" s="4" t="s">
        <v>76</v>
      </c>
      <c r="C170" s="3" t="s">
        <v>165</v>
      </c>
      <c r="D170" s="11" t="s">
        <v>165</v>
      </c>
      <c r="E170" s="11" t="s">
        <v>165</v>
      </c>
      <c r="F170" s="11" t="s">
        <v>165</v>
      </c>
      <c r="G170" s="11" t="s">
        <v>165</v>
      </c>
      <c r="H170" s="11" t="s">
        <v>165</v>
      </c>
      <c r="I170" s="11" t="s">
        <v>165</v>
      </c>
      <c r="J170" s="11" t="s">
        <v>165</v>
      </c>
      <c r="K170" s="11" t="s">
        <v>165</v>
      </c>
      <c r="L170" s="11" t="s">
        <v>165</v>
      </c>
    </row>
    <row r="171" spans="1:12">
      <c r="B171" s="4" t="s">
        <v>79</v>
      </c>
      <c r="C171" s="3">
        <v>100</v>
      </c>
      <c r="D171" s="11" t="s">
        <v>196</v>
      </c>
      <c r="E171" s="11">
        <v>100</v>
      </c>
      <c r="F171" s="11" t="s">
        <v>196</v>
      </c>
      <c r="G171" s="11" t="s">
        <v>196</v>
      </c>
      <c r="H171" s="11">
        <v>100</v>
      </c>
      <c r="I171" s="11">
        <v>100</v>
      </c>
      <c r="J171" s="11">
        <v>100</v>
      </c>
      <c r="K171" s="11">
        <v>100</v>
      </c>
      <c r="L171" s="11">
        <v>100</v>
      </c>
    </row>
    <row r="172" spans="1:12">
      <c r="B172" s="4" t="s">
        <v>235</v>
      </c>
      <c r="C172" s="3"/>
      <c r="D172" s="28" t="s">
        <v>339</v>
      </c>
      <c r="I172" s="6" t="s">
        <v>205</v>
      </c>
    </row>
    <row r="173" spans="1:12">
      <c r="B173" s="4"/>
      <c r="C173" s="3"/>
      <c r="F173" s="11" t="s">
        <v>366</v>
      </c>
    </row>
    <row r="174" spans="1:12">
      <c r="B174" s="4"/>
      <c r="C174" s="3"/>
    </row>
    <row r="175" spans="1:12">
      <c r="B175" s="2" t="s">
        <v>80</v>
      </c>
      <c r="C175" s="2"/>
    </row>
    <row r="176" spans="1:12">
      <c r="B176" s="4"/>
      <c r="C176" s="3"/>
    </row>
    <row r="177" spans="1:12">
      <c r="A177" s="12">
        <v>21</v>
      </c>
      <c r="B177" s="3" t="s">
        <v>81</v>
      </c>
      <c r="C177" s="3"/>
    </row>
    <row r="178" spans="1:12">
      <c r="B178" s="4" t="s">
        <v>82</v>
      </c>
      <c r="C178" s="3" t="s">
        <v>165</v>
      </c>
      <c r="D178" s="28" t="s">
        <v>165</v>
      </c>
      <c r="G178" s="11" t="s">
        <v>165</v>
      </c>
      <c r="I178" s="11" t="s">
        <v>165</v>
      </c>
      <c r="L178" s="11" t="s">
        <v>165</v>
      </c>
    </row>
    <row r="179" spans="1:12">
      <c r="B179" s="4" t="s">
        <v>83</v>
      </c>
      <c r="C179" s="3"/>
      <c r="K179" s="11" t="s">
        <v>165</v>
      </c>
    </row>
    <row r="180" spans="1:12">
      <c r="B180" s="4" t="s">
        <v>84</v>
      </c>
      <c r="C180" s="3"/>
      <c r="E180" s="11" t="s">
        <v>165</v>
      </c>
      <c r="F180" s="11" t="s">
        <v>165</v>
      </c>
      <c r="H180" s="11" t="s">
        <v>165</v>
      </c>
    </row>
    <row r="181" spans="1:12">
      <c r="B181" s="4" t="s">
        <v>10</v>
      </c>
      <c r="C181" s="3"/>
      <c r="I181" s="6" t="s">
        <v>206</v>
      </c>
    </row>
    <row r="182" spans="1:12">
      <c r="B182" s="4" t="s">
        <v>235</v>
      </c>
      <c r="C182" s="3"/>
      <c r="D182" s="28" t="s">
        <v>334</v>
      </c>
    </row>
    <row r="183" spans="1:12">
      <c r="B183" s="4"/>
      <c r="C183" s="3"/>
    </row>
    <row r="184" spans="1:12">
      <c r="A184" s="12">
        <v>22</v>
      </c>
      <c r="B184" s="3" t="s">
        <v>85</v>
      </c>
      <c r="C184" s="3"/>
    </row>
    <row r="185" spans="1:12">
      <c r="B185" s="4" t="s">
        <v>95</v>
      </c>
      <c r="C185" s="3" t="s">
        <v>165</v>
      </c>
      <c r="D185" s="28" t="s">
        <v>165</v>
      </c>
      <c r="E185" s="11" t="s">
        <v>165</v>
      </c>
      <c r="F185" s="11" t="s">
        <v>165</v>
      </c>
      <c r="G185" s="11" t="s">
        <v>165</v>
      </c>
      <c r="K185" s="11" t="s">
        <v>165</v>
      </c>
    </row>
    <row r="186" spans="1:12">
      <c r="B186" s="4" t="s">
        <v>96</v>
      </c>
      <c r="C186" s="3" t="s">
        <v>165</v>
      </c>
      <c r="D186" s="28" t="s">
        <v>165</v>
      </c>
      <c r="E186" s="11" t="s">
        <v>165</v>
      </c>
      <c r="F186" s="11" t="s">
        <v>165</v>
      </c>
      <c r="G186" s="11" t="s">
        <v>165</v>
      </c>
      <c r="H186" s="11" t="s">
        <v>165</v>
      </c>
      <c r="I186" s="11" t="s">
        <v>165</v>
      </c>
      <c r="K186" s="11" t="s">
        <v>165</v>
      </c>
    </row>
    <row r="187" spans="1:12">
      <c r="B187" s="4" t="s">
        <v>97</v>
      </c>
      <c r="C187" s="3"/>
      <c r="E187" s="11">
        <v>2</v>
      </c>
      <c r="F187" s="11">
        <v>5</v>
      </c>
      <c r="L187" s="11">
        <v>5</v>
      </c>
    </row>
    <row r="188" spans="1:12">
      <c r="B188" s="4" t="s">
        <v>98</v>
      </c>
      <c r="C188" s="3"/>
      <c r="D188" s="11">
        <v>6</v>
      </c>
      <c r="E188" s="11">
        <v>3</v>
      </c>
      <c r="H188" s="11">
        <v>3</v>
      </c>
    </row>
    <row r="189" spans="1:12">
      <c r="B189" s="4" t="s">
        <v>99</v>
      </c>
      <c r="C189" s="3"/>
      <c r="J189" s="84" t="s">
        <v>165</v>
      </c>
    </row>
    <row r="190" spans="1:12">
      <c r="B190" s="4" t="s">
        <v>235</v>
      </c>
      <c r="C190" s="3"/>
      <c r="D190" s="28" t="s">
        <v>354</v>
      </c>
      <c r="G190" s="11" t="s">
        <v>317</v>
      </c>
    </row>
    <row r="191" spans="1:12">
      <c r="B191" s="4"/>
      <c r="C191" s="3"/>
    </row>
    <row r="192" spans="1:12" ht="25.5">
      <c r="A192" s="12">
        <v>23</v>
      </c>
      <c r="B192" s="3" t="s">
        <v>100</v>
      </c>
      <c r="C192" s="3"/>
      <c r="E192" s="97"/>
    </row>
    <row r="193" spans="1:12">
      <c r="B193" s="4" t="s">
        <v>101</v>
      </c>
      <c r="C193" s="3"/>
      <c r="E193" s="97"/>
    </row>
    <row r="194" spans="1:12">
      <c r="B194" s="4" t="s">
        <v>235</v>
      </c>
      <c r="C194" s="3"/>
    </row>
    <row r="195" spans="1:12">
      <c r="B195" s="4"/>
      <c r="C195" s="3"/>
    </row>
    <row r="196" spans="1:12">
      <c r="A196" s="12">
        <v>24</v>
      </c>
      <c r="B196" s="3" t="s">
        <v>102</v>
      </c>
      <c r="C196" s="3"/>
    </row>
    <row r="197" spans="1:12">
      <c r="B197" s="4" t="s">
        <v>103</v>
      </c>
      <c r="C197" s="3"/>
      <c r="E197" s="97"/>
    </row>
    <row r="198" spans="1:12">
      <c r="B198" s="4" t="s">
        <v>104</v>
      </c>
      <c r="C198" s="3"/>
      <c r="E198" s="97"/>
      <c r="K198" s="11" t="s">
        <v>165</v>
      </c>
    </row>
    <row r="199" spans="1:12">
      <c r="B199" s="4" t="s">
        <v>105</v>
      </c>
      <c r="C199" s="3" t="s">
        <v>165</v>
      </c>
      <c r="E199" s="97"/>
      <c r="F199" s="11" t="s">
        <v>165</v>
      </c>
      <c r="G199" s="11" t="s">
        <v>165</v>
      </c>
      <c r="H199" s="11" t="s">
        <v>165</v>
      </c>
      <c r="I199" s="11" t="s">
        <v>165</v>
      </c>
      <c r="K199" s="11" t="s">
        <v>165</v>
      </c>
    </row>
    <row r="200" spans="1:12">
      <c r="B200" s="4" t="s">
        <v>106</v>
      </c>
      <c r="C200" s="3"/>
      <c r="E200" s="97"/>
    </row>
    <row r="201" spans="1:12">
      <c r="B201" s="4" t="s">
        <v>107</v>
      </c>
      <c r="C201" s="3"/>
      <c r="D201" s="11" t="s">
        <v>165</v>
      </c>
      <c r="E201" s="97"/>
      <c r="H201" s="11" t="s">
        <v>165</v>
      </c>
      <c r="L201" s="11" t="s">
        <v>165</v>
      </c>
    </row>
    <row r="202" spans="1:12">
      <c r="B202" s="4" t="s">
        <v>99</v>
      </c>
      <c r="C202" s="3"/>
      <c r="E202" s="97"/>
      <c r="J202" s="84" t="s">
        <v>165</v>
      </c>
    </row>
    <row r="203" spans="1:12">
      <c r="B203" s="4" t="s">
        <v>235</v>
      </c>
      <c r="C203" s="3"/>
      <c r="D203" s="28" t="s">
        <v>341</v>
      </c>
      <c r="E203" s="99"/>
      <c r="F203" s="11" t="s">
        <v>367</v>
      </c>
      <c r="J203" s="39" t="s">
        <v>292</v>
      </c>
    </row>
    <row r="204" spans="1:12">
      <c r="B204" s="4"/>
      <c r="C204" s="3"/>
      <c r="J204" s="40"/>
    </row>
    <row r="205" spans="1:12" ht="38.25">
      <c r="A205" s="12">
        <v>25</v>
      </c>
      <c r="B205" s="3" t="s">
        <v>108</v>
      </c>
      <c r="C205" s="3"/>
      <c r="H205" s="11" t="s">
        <v>165</v>
      </c>
      <c r="K205" s="84" t="s">
        <v>165</v>
      </c>
      <c r="L205" s="11" t="s">
        <v>165</v>
      </c>
    </row>
    <row r="206" spans="1:12">
      <c r="B206" s="4" t="s">
        <v>101</v>
      </c>
      <c r="C206" s="3"/>
      <c r="H206" s="11" t="s">
        <v>233</v>
      </c>
      <c r="K206" s="84" t="s">
        <v>351</v>
      </c>
      <c r="L206" s="6" t="s">
        <v>191</v>
      </c>
    </row>
    <row r="207" spans="1:12">
      <c r="B207" s="4" t="s">
        <v>235</v>
      </c>
      <c r="C207" s="3"/>
      <c r="L207" s="6"/>
    </row>
    <row r="208" spans="1:12">
      <c r="B208" s="4"/>
      <c r="C208" s="3"/>
      <c r="L208" s="6"/>
    </row>
    <row r="209" spans="1:12" ht="25.5">
      <c r="A209" s="12">
        <v>26</v>
      </c>
      <c r="B209" s="3" t="s">
        <v>109</v>
      </c>
      <c r="C209" s="3"/>
    </row>
    <row r="210" spans="1:12">
      <c r="B210" s="4" t="s">
        <v>110</v>
      </c>
      <c r="C210" s="3"/>
    </row>
    <row r="211" spans="1:12">
      <c r="B211" s="4" t="s">
        <v>111</v>
      </c>
      <c r="C211" s="3" t="s">
        <v>165</v>
      </c>
      <c r="G211" s="11" t="s">
        <v>165</v>
      </c>
      <c r="H211" s="11" t="s">
        <v>165</v>
      </c>
    </row>
    <row r="212" spans="1:12">
      <c r="B212" s="4" t="s">
        <v>112</v>
      </c>
      <c r="C212" s="3"/>
    </row>
    <row r="213" spans="1:12">
      <c r="B213" s="4" t="s">
        <v>34</v>
      </c>
      <c r="C213" s="3"/>
    </row>
    <row r="214" spans="1:12">
      <c r="B214" s="4" t="s">
        <v>235</v>
      </c>
      <c r="C214" s="3"/>
    </row>
    <row r="215" spans="1:12">
      <c r="B215" s="4"/>
      <c r="C215" s="3"/>
    </row>
    <row r="216" spans="1:12" ht="25.5">
      <c r="A216" s="12">
        <v>27</v>
      </c>
      <c r="B216" s="3" t="s">
        <v>113</v>
      </c>
      <c r="C216" s="3"/>
    </row>
    <row r="217" spans="1:12">
      <c r="B217" s="4" t="s">
        <v>114</v>
      </c>
      <c r="C217" s="3"/>
      <c r="D217" s="88" t="s">
        <v>335</v>
      </c>
      <c r="E217" s="11" t="s">
        <v>185</v>
      </c>
      <c r="G217" s="11">
        <v>6</v>
      </c>
      <c r="H217" s="88">
        <v>2</v>
      </c>
      <c r="I217" s="11" t="s">
        <v>242</v>
      </c>
      <c r="K217" s="11" t="s">
        <v>185</v>
      </c>
    </row>
    <row r="218" spans="1:12">
      <c r="B218" s="4" t="s">
        <v>115</v>
      </c>
      <c r="C218" s="3"/>
      <c r="D218" s="88" t="s">
        <v>340</v>
      </c>
      <c r="E218" s="11" t="s">
        <v>168</v>
      </c>
      <c r="G218" s="11" t="s">
        <v>220</v>
      </c>
      <c r="H218" s="88" t="s">
        <v>360</v>
      </c>
      <c r="I218" s="11" t="s">
        <v>241</v>
      </c>
      <c r="K218" s="11" t="s">
        <v>168</v>
      </c>
    </row>
    <row r="219" spans="1:12">
      <c r="B219" s="4" t="s">
        <v>235</v>
      </c>
      <c r="C219" s="3"/>
      <c r="H219" s="88" t="s">
        <v>369</v>
      </c>
      <c r="L219" t="s">
        <v>307</v>
      </c>
    </row>
    <row r="220" spans="1:12">
      <c r="B220" s="4"/>
      <c r="C220" s="3"/>
    </row>
    <row r="221" spans="1:12" ht="25.5">
      <c r="A221" s="12">
        <v>28</v>
      </c>
      <c r="B221" s="4" t="s">
        <v>116</v>
      </c>
      <c r="C221" s="3"/>
      <c r="D221" s="11" t="s">
        <v>197</v>
      </c>
    </row>
    <row r="222" spans="1:12">
      <c r="B222" s="4" t="s">
        <v>114</v>
      </c>
      <c r="C222" s="3"/>
      <c r="D222" s="11">
        <v>192</v>
      </c>
      <c r="G222" s="11">
        <v>34</v>
      </c>
      <c r="H222" s="11">
        <v>7</v>
      </c>
    </row>
    <row r="223" spans="1:12">
      <c r="B223" s="4" t="s">
        <v>117</v>
      </c>
      <c r="C223" s="3"/>
      <c r="D223" s="11" t="s">
        <v>168</v>
      </c>
      <c r="G223" s="11" t="s">
        <v>220</v>
      </c>
      <c r="H223" s="97" t="s">
        <v>360</v>
      </c>
    </row>
    <row r="224" spans="1:12">
      <c r="B224" s="4" t="s">
        <v>235</v>
      </c>
      <c r="C224" s="3"/>
      <c r="H224" s="97" t="s">
        <v>368</v>
      </c>
      <c r="L224" t="s">
        <v>307</v>
      </c>
    </row>
    <row r="225" spans="1:9">
      <c r="B225" s="4"/>
      <c r="C225" s="3"/>
    </row>
    <row r="226" spans="1:9">
      <c r="B226" s="4"/>
      <c r="C226" s="3"/>
    </row>
    <row r="227" spans="1:9">
      <c r="B227" s="2" t="s">
        <v>118</v>
      </c>
      <c r="C227" s="2"/>
    </row>
    <row r="228" spans="1:9">
      <c r="B228" s="4"/>
      <c r="C228" s="3"/>
    </row>
    <row r="229" spans="1:9">
      <c r="A229" s="12">
        <v>29</v>
      </c>
      <c r="B229" s="3" t="s">
        <v>120</v>
      </c>
      <c r="C229" s="3" t="s">
        <v>165</v>
      </c>
      <c r="D229" s="11" t="s">
        <v>165</v>
      </c>
      <c r="G229" s="11" t="s">
        <v>165</v>
      </c>
      <c r="H229" s="11" t="s">
        <v>165</v>
      </c>
    </row>
    <row r="230" spans="1:9">
      <c r="B230" s="4" t="s">
        <v>119</v>
      </c>
      <c r="C230" s="3"/>
    </row>
    <row r="231" spans="1:9">
      <c r="B231" s="4" t="s">
        <v>235</v>
      </c>
      <c r="C231" s="3"/>
      <c r="D231" s="11" t="s">
        <v>342</v>
      </c>
      <c r="G231" s="26" t="s">
        <v>302</v>
      </c>
      <c r="I231" s="6" t="s">
        <v>245</v>
      </c>
    </row>
    <row r="232" spans="1:9">
      <c r="B232" s="4"/>
      <c r="C232" s="3"/>
    </row>
    <row r="233" spans="1:9">
      <c r="A233" s="12">
        <v>30</v>
      </c>
      <c r="B233" s="3" t="s">
        <v>121</v>
      </c>
      <c r="C233" s="3"/>
    </row>
    <row r="234" spans="1:9">
      <c r="B234" s="4" t="s">
        <v>123</v>
      </c>
      <c r="C234" s="3"/>
      <c r="E234" s="97"/>
    </row>
    <row r="235" spans="1:9">
      <c r="B235" s="4" t="s">
        <v>122</v>
      </c>
      <c r="C235" s="3"/>
    </row>
    <row r="236" spans="1:9">
      <c r="B236" s="4" t="s">
        <v>235</v>
      </c>
      <c r="C236" s="3"/>
      <c r="E236" s="11" t="s">
        <v>385</v>
      </c>
      <c r="I236" s="6" t="s">
        <v>209</v>
      </c>
    </row>
    <row r="237" spans="1:9">
      <c r="B237" s="4"/>
      <c r="C237" s="3"/>
    </row>
    <row r="238" spans="1:9">
      <c r="A238" s="12">
        <v>31</v>
      </c>
      <c r="B238" s="3" t="s">
        <v>124</v>
      </c>
      <c r="C238" s="3"/>
      <c r="G238" s="11" t="s">
        <v>165</v>
      </c>
      <c r="H238" s="11" t="s">
        <v>165</v>
      </c>
    </row>
    <row r="239" spans="1:9">
      <c r="B239" s="4" t="s">
        <v>123</v>
      </c>
      <c r="C239" s="3"/>
      <c r="D239" s="11" t="s">
        <v>165</v>
      </c>
      <c r="E239" s="11" t="s">
        <v>165</v>
      </c>
    </row>
    <row r="240" spans="1:9">
      <c r="B240" s="4" t="s">
        <v>122</v>
      </c>
      <c r="C240" s="3"/>
      <c r="G240" s="11" t="s">
        <v>223</v>
      </c>
      <c r="H240" s="11" t="s">
        <v>361</v>
      </c>
    </row>
    <row r="241" spans="1:10">
      <c r="B241" s="4" t="s">
        <v>235</v>
      </c>
      <c r="C241" s="3"/>
      <c r="D241" s="11" t="s">
        <v>181</v>
      </c>
      <c r="E241" s="11" t="s">
        <v>378</v>
      </c>
      <c r="F241" s="11" t="s">
        <v>312</v>
      </c>
      <c r="G241" s="11" t="s">
        <v>305</v>
      </c>
      <c r="J241" s="6"/>
    </row>
    <row r="242" spans="1:10">
      <c r="B242" s="4"/>
      <c r="C242" s="3"/>
    </row>
    <row r="243" spans="1:10">
      <c r="A243" s="12">
        <v>32</v>
      </c>
      <c r="B243" s="3" t="s">
        <v>125</v>
      </c>
      <c r="C243" s="3"/>
      <c r="G243" s="11" t="s">
        <v>165</v>
      </c>
    </row>
    <row r="244" spans="1:10">
      <c r="B244" s="4" t="s">
        <v>126</v>
      </c>
      <c r="C244" s="3"/>
    </row>
    <row r="245" spans="1:10">
      <c r="B245" s="4" t="s">
        <v>127</v>
      </c>
      <c r="C245" s="3"/>
    </row>
    <row r="246" spans="1:10">
      <c r="B246" s="4" t="s">
        <v>128</v>
      </c>
      <c r="C246" s="3"/>
      <c r="G246" s="11" t="s">
        <v>224</v>
      </c>
    </row>
    <row r="247" spans="1:10">
      <c r="B247" s="4" t="s">
        <v>129</v>
      </c>
      <c r="C247" s="3"/>
      <c r="G247" s="11" t="s">
        <v>83</v>
      </c>
    </row>
    <row r="248" spans="1:10">
      <c r="B248" s="4" t="s">
        <v>235</v>
      </c>
      <c r="C248" s="3"/>
    </row>
    <row r="249" spans="1:10">
      <c r="B249" s="4"/>
      <c r="C249" s="3"/>
    </row>
    <row r="250" spans="1:10" ht="25.5">
      <c r="A250" s="12">
        <v>33</v>
      </c>
      <c r="B250" s="3" t="s">
        <v>130</v>
      </c>
      <c r="C250" s="3" t="s">
        <v>165</v>
      </c>
      <c r="D250" s="11" t="s">
        <v>165</v>
      </c>
      <c r="F250" s="11" t="s">
        <v>165</v>
      </c>
      <c r="G250" s="11" t="s">
        <v>165</v>
      </c>
      <c r="H250" s="11" t="s">
        <v>165</v>
      </c>
    </row>
    <row r="251" spans="1:10">
      <c r="B251" s="4" t="s">
        <v>131</v>
      </c>
      <c r="C251" s="3" t="s">
        <v>165</v>
      </c>
      <c r="D251" s="11" t="s">
        <v>165</v>
      </c>
      <c r="E251" s="88" t="s">
        <v>165</v>
      </c>
      <c r="F251" s="11" t="s">
        <v>165</v>
      </c>
      <c r="G251" s="11" t="s">
        <v>165</v>
      </c>
      <c r="H251" s="11" t="s">
        <v>165</v>
      </c>
    </row>
    <row r="252" spans="1:10">
      <c r="B252" s="4" t="s">
        <v>132</v>
      </c>
      <c r="C252" s="3" t="s">
        <v>165</v>
      </c>
      <c r="D252" s="11" t="s">
        <v>165</v>
      </c>
      <c r="F252" s="11" t="s">
        <v>165</v>
      </c>
    </row>
    <row r="253" spans="1:10">
      <c r="B253" s="4" t="s">
        <v>133</v>
      </c>
      <c r="C253" s="3"/>
      <c r="D253" s="11" t="s">
        <v>165</v>
      </c>
    </row>
    <row r="254" spans="1:10">
      <c r="B254" s="4" t="s">
        <v>235</v>
      </c>
      <c r="C254" s="3"/>
      <c r="D254" s="11" t="s">
        <v>169</v>
      </c>
      <c r="H254" s="11" t="s">
        <v>162</v>
      </c>
    </row>
    <row r="255" spans="1:10">
      <c r="B255" s="4"/>
      <c r="C255" s="3"/>
    </row>
    <row r="256" spans="1:10" ht="25.5">
      <c r="A256" s="12">
        <v>34</v>
      </c>
      <c r="B256" s="3" t="s">
        <v>134</v>
      </c>
      <c r="C256" s="3"/>
      <c r="H256" s="11" t="s">
        <v>165</v>
      </c>
      <c r="I256" s="11" t="s">
        <v>165</v>
      </c>
    </row>
    <row r="257" spans="1:12">
      <c r="B257" s="4" t="s">
        <v>135</v>
      </c>
      <c r="C257" s="3"/>
    </row>
    <row r="258" spans="1:12">
      <c r="B258" s="4" t="s">
        <v>235</v>
      </c>
      <c r="C258" s="3"/>
      <c r="G258" s="11" t="s">
        <v>306</v>
      </c>
      <c r="H258" s="11" t="s">
        <v>363</v>
      </c>
      <c r="I258" s="6" t="s">
        <v>248</v>
      </c>
    </row>
    <row r="259" spans="1:12">
      <c r="B259" s="4"/>
      <c r="C259" s="3"/>
    </row>
    <row r="260" spans="1:12" ht="24.75" customHeight="1">
      <c r="A260" s="12">
        <v>35</v>
      </c>
      <c r="B260" s="3" t="s">
        <v>136</v>
      </c>
      <c r="C260" s="3" t="s">
        <v>165</v>
      </c>
      <c r="E260" s="97"/>
      <c r="G260" s="11" t="s">
        <v>165</v>
      </c>
      <c r="H260" s="11" t="s">
        <v>165</v>
      </c>
      <c r="K260" s="11" t="s">
        <v>165</v>
      </c>
    </row>
    <row r="261" spans="1:12" ht="12.75" customHeight="1">
      <c r="B261" s="3" t="s">
        <v>235</v>
      </c>
      <c r="C261" s="3"/>
      <c r="E261" s="11" t="s">
        <v>385</v>
      </c>
    </row>
    <row r="262" spans="1:12" ht="12.75" customHeight="1">
      <c r="B262" s="3"/>
      <c r="C262" s="3"/>
    </row>
    <row r="263" spans="1:12">
      <c r="A263" s="12">
        <v>36</v>
      </c>
      <c r="B263" s="3" t="s">
        <v>137</v>
      </c>
      <c r="C263" s="3"/>
    </row>
    <row r="264" spans="1:12">
      <c r="B264" s="4" t="s">
        <v>138</v>
      </c>
      <c r="C264" s="3" t="s">
        <v>165</v>
      </c>
      <c r="D264" s="11" t="s">
        <v>165</v>
      </c>
      <c r="E264" s="11" t="s">
        <v>165</v>
      </c>
      <c r="G264" s="11" t="s">
        <v>165</v>
      </c>
      <c r="I264" s="11" t="s">
        <v>165</v>
      </c>
      <c r="J264" s="11" t="s">
        <v>165</v>
      </c>
      <c r="L264" s="11" t="s">
        <v>165</v>
      </c>
    </row>
    <row r="265" spans="1:12">
      <c r="B265" s="4" t="s">
        <v>139</v>
      </c>
      <c r="C265" s="3" t="s">
        <v>165</v>
      </c>
      <c r="D265" s="11" t="s">
        <v>165</v>
      </c>
      <c r="E265" s="11" t="s">
        <v>165</v>
      </c>
      <c r="F265" s="11" t="s">
        <v>165</v>
      </c>
      <c r="G265" s="11" t="s">
        <v>165</v>
      </c>
      <c r="H265" s="11" t="s">
        <v>165</v>
      </c>
      <c r="I265" s="11" t="s">
        <v>165</v>
      </c>
      <c r="J265" s="11" t="s">
        <v>165</v>
      </c>
      <c r="K265" s="11" t="s">
        <v>165</v>
      </c>
      <c r="L265" s="11" t="s">
        <v>165</v>
      </c>
    </row>
    <row r="266" spans="1:12">
      <c r="B266" s="4" t="s">
        <v>140</v>
      </c>
      <c r="C266" s="3"/>
      <c r="D266" s="28" t="s">
        <v>165</v>
      </c>
      <c r="J266" s="11" t="s">
        <v>165</v>
      </c>
    </row>
    <row r="267" spans="1:12">
      <c r="B267" s="4" t="s">
        <v>141</v>
      </c>
      <c r="C267" s="3"/>
      <c r="I267" s="11" t="s">
        <v>165</v>
      </c>
      <c r="J267" s="84" t="s">
        <v>165</v>
      </c>
    </row>
    <row r="268" spans="1:12">
      <c r="B268" s="4" t="s">
        <v>235</v>
      </c>
      <c r="C268" s="3"/>
      <c r="I268" s="11" t="s">
        <v>249</v>
      </c>
      <c r="J268" s="84" t="s">
        <v>345</v>
      </c>
    </row>
    <row r="269" spans="1:12">
      <c r="B269" s="4"/>
      <c r="C269" s="3"/>
    </row>
    <row r="270" spans="1:12">
      <c r="A270" s="12">
        <v>37</v>
      </c>
      <c r="B270" s="3" t="s">
        <v>186</v>
      </c>
      <c r="C270" s="3"/>
    </row>
    <row r="271" spans="1:12">
      <c r="B271" s="4" t="s">
        <v>142</v>
      </c>
      <c r="C271" s="3"/>
      <c r="E271" s="11" t="s">
        <v>165</v>
      </c>
      <c r="G271" s="11" t="s">
        <v>165</v>
      </c>
      <c r="I271" s="11" t="s">
        <v>165</v>
      </c>
      <c r="J271" s="11" t="s">
        <v>165</v>
      </c>
      <c r="L271" s="11" t="s">
        <v>165</v>
      </c>
    </row>
    <row r="272" spans="1:12">
      <c r="B272" s="4" t="s">
        <v>143</v>
      </c>
      <c r="C272" s="3"/>
      <c r="E272" s="11" t="s">
        <v>165</v>
      </c>
      <c r="I272" s="11" t="s">
        <v>165</v>
      </c>
      <c r="J272" s="11" t="s">
        <v>165</v>
      </c>
      <c r="K272" s="11" t="s">
        <v>165</v>
      </c>
      <c r="L272" s="11" t="s">
        <v>165</v>
      </c>
    </row>
    <row r="273" spans="1:12">
      <c r="B273" s="4" t="s">
        <v>144</v>
      </c>
      <c r="C273" s="3" t="s">
        <v>165</v>
      </c>
      <c r="D273" s="11" t="s">
        <v>165</v>
      </c>
      <c r="E273" s="11" t="s">
        <v>165</v>
      </c>
      <c r="F273" s="11" t="s">
        <v>165</v>
      </c>
      <c r="G273" s="11" t="s">
        <v>165</v>
      </c>
      <c r="H273" s="11" t="s">
        <v>165</v>
      </c>
      <c r="I273" s="11" t="s">
        <v>165</v>
      </c>
      <c r="J273" s="11" t="s">
        <v>165</v>
      </c>
      <c r="K273" s="11" t="s">
        <v>165</v>
      </c>
      <c r="L273" s="11" t="s">
        <v>165</v>
      </c>
    </row>
    <row r="274" spans="1:12">
      <c r="B274" s="4" t="s">
        <v>145</v>
      </c>
      <c r="C274" s="3"/>
      <c r="F274" s="11" t="s">
        <v>174</v>
      </c>
      <c r="I274" s="11" t="s">
        <v>165</v>
      </c>
      <c r="J274" s="84" t="s">
        <v>165</v>
      </c>
      <c r="L274" s="11" t="s">
        <v>192</v>
      </c>
    </row>
    <row r="275" spans="1:12">
      <c r="B275" s="4" t="s">
        <v>235</v>
      </c>
      <c r="C275" s="3"/>
      <c r="D275" s="11" t="s">
        <v>238</v>
      </c>
      <c r="I275" s="11" t="s">
        <v>250</v>
      </c>
      <c r="J275" s="84" t="s">
        <v>345</v>
      </c>
    </row>
    <row r="276" spans="1:12">
      <c r="B276" s="4"/>
      <c r="C276" s="3"/>
    </row>
    <row r="277" spans="1:12">
      <c r="A277" s="12">
        <v>38</v>
      </c>
      <c r="B277" s="3" t="s">
        <v>153</v>
      </c>
      <c r="C277" s="3" t="s">
        <v>166</v>
      </c>
      <c r="D277" s="11" t="s">
        <v>166</v>
      </c>
      <c r="E277" s="11" t="s">
        <v>165</v>
      </c>
      <c r="F277" s="28" t="s">
        <v>166</v>
      </c>
      <c r="G277" s="11" t="s">
        <v>165</v>
      </c>
      <c r="H277" s="11" t="s">
        <v>165</v>
      </c>
      <c r="I277" s="11" t="s">
        <v>166</v>
      </c>
      <c r="L277" s="11" t="s">
        <v>165</v>
      </c>
    </row>
    <row r="278" spans="1:12">
      <c r="B278" s="4" t="s">
        <v>154</v>
      </c>
      <c r="C278" s="3"/>
      <c r="E278" s="11" t="s">
        <v>379</v>
      </c>
      <c r="G278" s="11" t="s">
        <v>227</v>
      </c>
      <c r="H278" s="11" t="s">
        <v>234</v>
      </c>
      <c r="L278" s="11" t="s">
        <v>193</v>
      </c>
    </row>
    <row r="279" spans="1:12">
      <c r="B279" s="4" t="s">
        <v>155</v>
      </c>
      <c r="C279" s="3"/>
      <c r="G279" s="28" t="s">
        <v>301</v>
      </c>
      <c r="H279" s="11" t="s">
        <v>364</v>
      </c>
      <c r="L279" s="11" t="s">
        <v>347</v>
      </c>
    </row>
    <row r="280" spans="1:12" ht="17.25">
      <c r="B280" s="4" t="s">
        <v>156</v>
      </c>
      <c r="C280" s="3"/>
      <c r="G280" s="42"/>
      <c r="L280" s="11" t="s">
        <v>188</v>
      </c>
    </row>
    <row r="281" spans="1:12" ht="17.25">
      <c r="B281" s="4" t="s">
        <v>235</v>
      </c>
      <c r="C281" s="3"/>
      <c r="D281" s="11" t="s">
        <v>198</v>
      </c>
      <c r="E281" s="11" t="s">
        <v>187</v>
      </c>
      <c r="F281" s="30" t="s">
        <v>313</v>
      </c>
      <c r="G281" s="42"/>
    </row>
    <row r="282" spans="1:12" ht="17.25">
      <c r="B282" s="4"/>
      <c r="C282" s="3"/>
      <c r="G282" s="42"/>
    </row>
    <row r="283" spans="1:12">
      <c r="A283" s="12">
        <v>39</v>
      </c>
      <c r="B283" s="3" t="s">
        <v>225</v>
      </c>
      <c r="C283" s="3"/>
      <c r="E283" s="101"/>
      <c r="G283" t="s">
        <v>165</v>
      </c>
      <c r="H283" s="11" t="s">
        <v>232</v>
      </c>
    </row>
    <row r="284" spans="1:12">
      <c r="B284" s="4" t="s">
        <v>158</v>
      </c>
      <c r="C284" s="3"/>
      <c r="E284" s="101"/>
      <c r="G284" s="11" t="s">
        <v>226</v>
      </c>
    </row>
    <row r="285" spans="1:12">
      <c r="B285" s="4" t="s">
        <v>159</v>
      </c>
      <c r="C285" s="3"/>
      <c r="E285" s="101"/>
      <c r="G285" s="11" t="s">
        <v>226</v>
      </c>
    </row>
    <row r="286" spans="1:12">
      <c r="B286" s="4" t="s">
        <v>157</v>
      </c>
      <c r="C286" s="3"/>
      <c r="E286" s="71"/>
      <c r="G286" s="11" t="s">
        <v>165</v>
      </c>
      <c r="H286" s="11" t="s">
        <v>232</v>
      </c>
      <c r="I286" s="11" t="s">
        <v>165</v>
      </c>
    </row>
    <row r="287" spans="1:12">
      <c r="B287" s="4" t="s">
        <v>158</v>
      </c>
      <c r="C287" s="3"/>
      <c r="E287" s="71"/>
      <c r="G287" s="11" t="s">
        <v>226</v>
      </c>
      <c r="I287" s="6" t="s">
        <v>251</v>
      </c>
    </row>
    <row r="288" spans="1:12">
      <c r="B288" s="4" t="s">
        <v>159</v>
      </c>
      <c r="C288" s="3"/>
      <c r="E288" s="71"/>
      <c r="G288" s="11" t="s">
        <v>226</v>
      </c>
    </row>
    <row r="289" spans="1:12">
      <c r="B289" s="4" t="s">
        <v>235</v>
      </c>
      <c r="C289" s="3"/>
      <c r="D289" s="11" t="s">
        <v>212</v>
      </c>
      <c r="E289" s="100" t="s">
        <v>386</v>
      </c>
    </row>
    <row r="290" spans="1:12">
      <c r="B290" s="4"/>
      <c r="C290" s="3"/>
    </row>
    <row r="291" spans="1:12">
      <c r="A291" s="12">
        <v>40</v>
      </c>
      <c r="B291" s="3" t="s">
        <v>160</v>
      </c>
      <c r="C291" s="3"/>
      <c r="G291" s="11" t="s">
        <v>165</v>
      </c>
      <c r="I291" s="11" t="s">
        <v>165</v>
      </c>
    </row>
    <row r="292" spans="1:12">
      <c r="B292" s="4" t="s">
        <v>161</v>
      </c>
      <c r="C292" s="3"/>
      <c r="G292" s="11" t="s">
        <v>228</v>
      </c>
      <c r="I292" s="6" t="s">
        <v>252</v>
      </c>
    </row>
    <row r="293" spans="1:12">
      <c r="B293" s="4" t="s">
        <v>235</v>
      </c>
      <c r="C293" s="3"/>
    </row>
    <row r="294" spans="1:12">
      <c r="B294" s="4"/>
      <c r="C294" s="3"/>
    </row>
    <row r="295" spans="1:12" ht="25.5">
      <c r="A295" s="12">
        <v>41</v>
      </c>
      <c r="B295" s="3" t="s">
        <v>163</v>
      </c>
      <c r="C295" s="3"/>
      <c r="G295" s="11" t="s">
        <v>165</v>
      </c>
    </row>
    <row r="296" spans="1:12">
      <c r="B296" s="4" t="s">
        <v>135</v>
      </c>
      <c r="C296" s="3"/>
      <c r="G296" s="11" t="s">
        <v>229</v>
      </c>
    </row>
    <row r="297" spans="1:12">
      <c r="B297" s="4" t="s">
        <v>235</v>
      </c>
      <c r="C297" s="3"/>
      <c r="I297" s="6" t="s">
        <v>211</v>
      </c>
    </row>
    <row r="298" spans="1:12">
      <c r="A298" s="74"/>
      <c r="B298" s="57"/>
      <c r="C298" s="75"/>
      <c r="D298" s="67"/>
      <c r="E298" s="67"/>
      <c r="F298" s="67"/>
      <c r="G298" s="67"/>
      <c r="H298" s="67"/>
      <c r="I298" s="67"/>
      <c r="J298" s="67"/>
      <c r="K298" s="67"/>
      <c r="L298" s="67"/>
    </row>
    <row r="300" spans="1:12">
      <c r="A300" s="12" t="s">
        <v>69</v>
      </c>
      <c r="B300" s="13" t="s">
        <v>70</v>
      </c>
    </row>
  </sheetData>
  <phoneticPr fontId="2"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L329"/>
  <sheetViews>
    <sheetView zoomScale="75" workbookViewId="0">
      <selection activeCell="B1" sqref="B1"/>
    </sheetView>
  </sheetViews>
  <sheetFormatPr defaultRowHeight="12.75"/>
  <cols>
    <col min="1" max="1" width="6.7109375" style="12" customWidth="1"/>
    <col min="2" max="2" width="110.140625" style="13" customWidth="1"/>
    <col min="3" max="3" width="9.140625" style="13"/>
    <col min="4" max="16384" width="9.140625" style="11"/>
  </cols>
  <sheetData>
    <row r="1" spans="1:12" ht="15.75">
      <c r="B1" s="77" t="s">
        <v>394</v>
      </c>
      <c r="C1" s="1"/>
    </row>
    <row r="2" spans="1:12">
      <c r="B2" s="1"/>
      <c r="C2" s="1"/>
    </row>
    <row r="3" spans="1:12">
      <c r="A3" s="68"/>
      <c r="B3" s="54"/>
      <c r="C3" s="55" t="s">
        <v>146</v>
      </c>
      <c r="D3" s="56" t="s">
        <v>164</v>
      </c>
      <c r="E3" s="56" t="s">
        <v>183</v>
      </c>
      <c r="F3" s="56" t="s">
        <v>170</v>
      </c>
      <c r="G3" s="56" t="s">
        <v>215</v>
      </c>
      <c r="H3" s="56" t="s">
        <v>216</v>
      </c>
      <c r="I3" s="56" t="s">
        <v>295</v>
      </c>
      <c r="J3" s="56" t="s">
        <v>175</v>
      </c>
      <c r="K3" s="56" t="s">
        <v>182</v>
      </c>
      <c r="L3" s="56" t="s">
        <v>189</v>
      </c>
    </row>
    <row r="5" spans="1:12">
      <c r="B5" s="2" t="s">
        <v>326</v>
      </c>
      <c r="C5" s="2"/>
      <c r="E5" s="28"/>
    </row>
    <row r="7" spans="1:12">
      <c r="A7" s="12">
        <v>1</v>
      </c>
      <c r="B7" s="3" t="s">
        <v>327</v>
      </c>
      <c r="C7" s="3"/>
    </row>
    <row r="8" spans="1:12">
      <c r="B8" s="4" t="s">
        <v>331</v>
      </c>
      <c r="C8" s="11">
        <f>IF('T1-3a. Paramedical'!C8="No",0,1)</f>
        <v>0</v>
      </c>
      <c r="D8" s="11">
        <f>IF('T1-3a. Paramedical'!D8="No",0,1)</f>
        <v>0</v>
      </c>
      <c r="E8" s="11">
        <f>IF('T1-3a. Paramedical'!E8="No",0,1)</f>
        <v>0</v>
      </c>
      <c r="F8" s="11">
        <f>IF('T1-3a. Paramedical'!F8="No",0,1)</f>
        <v>0</v>
      </c>
      <c r="G8" s="11">
        <f>IF('T1-3a. Paramedical'!G8="No",0,1)</f>
        <v>0</v>
      </c>
      <c r="H8" s="11">
        <f>IF('T1-3a. Paramedical'!H8="No",0,1)</f>
        <v>0</v>
      </c>
      <c r="I8" s="11">
        <f>IF('T1-3a. Paramedical'!I8="No",0,1)</f>
        <v>0</v>
      </c>
      <c r="J8" s="11">
        <f>IF('T1-3a. Paramedical'!J8="No",0,1)</f>
        <v>0</v>
      </c>
      <c r="K8" s="11">
        <f>IF('T1-3a. Paramedical'!K8="No",0,1)</f>
        <v>0</v>
      </c>
      <c r="L8" s="11">
        <f>IF('T1-3a. Paramedical'!L8="No",0,1)</f>
        <v>0</v>
      </c>
    </row>
    <row r="9" spans="1:12">
      <c r="B9" s="4" t="s">
        <v>328</v>
      </c>
      <c r="C9" s="11"/>
    </row>
    <row r="10" spans="1:12">
      <c r="B10" s="4" t="s">
        <v>330</v>
      </c>
      <c r="C10" s="11">
        <f>IF('T1-3a. Paramedical'!C10="No",0,1)</f>
        <v>0</v>
      </c>
      <c r="D10" s="11">
        <f>IF('T1-3a. Paramedical'!D10="No",0,1)</f>
        <v>0</v>
      </c>
      <c r="E10" s="11">
        <f>IF('T1-3a. Paramedical'!E10="No",0,1)</f>
        <v>1</v>
      </c>
      <c r="F10" s="11">
        <f>IF('T1-3a. Paramedical'!F10="No",0,1)</f>
        <v>1</v>
      </c>
      <c r="G10" s="11">
        <f>IF('T1-3a. Paramedical'!G10="No",0,1)</f>
        <v>0</v>
      </c>
      <c r="H10" s="11">
        <f>IF('T1-3a. Paramedical'!H10="No",0,1)</f>
        <v>1</v>
      </c>
      <c r="I10" s="11">
        <f>IF('T1-3a. Paramedical'!I10="No",0,1)</f>
        <v>0</v>
      </c>
      <c r="J10" s="11">
        <f>IF('T1-3a. Paramedical'!J10="No",0,1)</f>
        <v>0</v>
      </c>
      <c r="K10" s="11">
        <f>IF('T1-3a. Paramedical'!K10="No",0,1)</f>
        <v>0</v>
      </c>
      <c r="L10" s="11">
        <f>IF('T1-3a. Paramedical'!L10="No",0,1)</f>
        <v>0</v>
      </c>
    </row>
    <row r="11" spans="1:12">
      <c r="B11" s="4" t="s">
        <v>329</v>
      </c>
      <c r="C11" s="11"/>
    </row>
    <row r="12" spans="1:12">
      <c r="B12" s="4" t="s">
        <v>235</v>
      </c>
      <c r="C12" s="11"/>
    </row>
    <row r="13" spans="1:12">
      <c r="B13" s="4"/>
      <c r="C13" s="11"/>
    </row>
    <row r="14" spans="1:12">
      <c r="A14" s="12">
        <v>2</v>
      </c>
      <c r="B14" s="3" t="s">
        <v>0</v>
      </c>
      <c r="C14" s="11"/>
    </row>
    <row r="15" spans="1:12">
      <c r="B15" s="4" t="s">
        <v>1</v>
      </c>
      <c r="C15" s="11"/>
    </row>
    <row r="16" spans="1:12">
      <c r="B16" s="4" t="s">
        <v>2</v>
      </c>
      <c r="C16" s="11"/>
    </row>
    <row r="17" spans="1:12">
      <c r="B17" s="4" t="s">
        <v>3</v>
      </c>
      <c r="C17" s="11"/>
    </row>
    <row r="18" spans="1:12">
      <c r="B18" s="4" t="s">
        <v>4</v>
      </c>
      <c r="C18" s="11"/>
    </row>
    <row r="19" spans="1:12">
      <c r="B19" s="4" t="s">
        <v>5</v>
      </c>
      <c r="C19" s="11"/>
    </row>
    <row r="20" spans="1:12">
      <c r="B20" s="4" t="s">
        <v>6</v>
      </c>
      <c r="C20" s="11"/>
    </row>
    <row r="21" spans="1:12">
      <c r="B21" s="4" t="s">
        <v>7</v>
      </c>
      <c r="C21" s="11"/>
    </row>
    <row r="22" spans="1:12">
      <c r="B22" s="4" t="s">
        <v>8</v>
      </c>
      <c r="C22" s="11"/>
    </row>
    <row r="23" spans="1:12">
      <c r="B23" s="4" t="s">
        <v>9</v>
      </c>
      <c r="C23" s="11"/>
    </row>
    <row r="24" spans="1:12">
      <c r="B24" s="4" t="s">
        <v>10</v>
      </c>
      <c r="C24" s="11"/>
    </row>
    <row r="25" spans="1:12">
      <c r="B25" s="4" t="s">
        <v>235</v>
      </c>
      <c r="C25" s="11"/>
    </row>
    <row r="26" spans="1:12">
      <c r="B26" s="4"/>
      <c r="C26" s="11"/>
    </row>
    <row r="27" spans="1:12">
      <c r="A27" s="12">
        <v>3</v>
      </c>
      <c r="B27" s="3" t="s">
        <v>12</v>
      </c>
      <c r="C27" s="11">
        <f>IF('T1-3a. Paramedical'!C27="No",0,1)</f>
        <v>0</v>
      </c>
      <c r="D27" s="11">
        <f>IF('T1-3a. Paramedical'!D27="No",0,1)</f>
        <v>0</v>
      </c>
      <c r="E27" s="11">
        <f>IF('T1-3a. Paramedical'!E27="No",0,1)</f>
        <v>0</v>
      </c>
      <c r="F27" s="11">
        <f>IF('T1-3a. Paramedical'!F27="No",0,1)</f>
        <v>0</v>
      </c>
      <c r="G27" s="11">
        <f>IF('T1-3a. Paramedical'!G27="No",0,1)</f>
        <v>0</v>
      </c>
      <c r="H27" s="11">
        <f>IF('T1-3a. Paramedical'!H27="No",0,1)</f>
        <v>0</v>
      </c>
      <c r="I27" s="11">
        <f>IF('T1-3a. Paramedical'!I27="No",0,1)</f>
        <v>0</v>
      </c>
      <c r="J27" s="11">
        <f>IF('T1-3a. Paramedical'!J27="No",0,1)</f>
        <v>0</v>
      </c>
      <c r="K27" s="11">
        <f>IF('T1-3a. Paramedical'!K27="No",0,1)</f>
        <v>0</v>
      </c>
      <c r="L27" s="11">
        <f>IF('T1-3a. Paramedical'!L27="No",0,1)</f>
        <v>0</v>
      </c>
    </row>
    <row r="28" spans="1:12">
      <c r="B28" s="3" t="s">
        <v>11</v>
      </c>
      <c r="C28" s="11"/>
    </row>
    <row r="29" spans="1:12">
      <c r="B29" s="4" t="s">
        <v>15</v>
      </c>
      <c r="C29" s="11"/>
    </row>
    <row r="30" spans="1:12">
      <c r="B30" s="4" t="s">
        <v>235</v>
      </c>
      <c r="C30" s="11"/>
    </row>
    <row r="31" spans="1:12">
      <c r="B31" s="4"/>
      <c r="C31" s="11"/>
    </row>
    <row r="32" spans="1:12" s="23" customFormat="1" ht="25.5" customHeight="1">
      <c r="A32" s="14">
        <v>4</v>
      </c>
      <c r="B32" s="7" t="s">
        <v>13</v>
      </c>
      <c r="C32" s="11">
        <f>IF('T1-3a. Paramedical'!C32="No",0,1)</f>
        <v>0</v>
      </c>
      <c r="D32" s="11">
        <f>IF('T1-3a. Paramedical'!D32="No",0,1)</f>
        <v>0</v>
      </c>
      <c r="E32" s="11">
        <f>IF('T1-3a. Paramedical'!E32="No",0,1)</f>
        <v>0</v>
      </c>
      <c r="F32" s="11">
        <f>IF('T1-3a. Paramedical'!F32="No",0,1)</f>
        <v>0</v>
      </c>
      <c r="G32" s="11">
        <f>IF('T1-3a. Paramedical'!G32="No",0,1)</f>
        <v>0</v>
      </c>
      <c r="H32" s="11">
        <f>IF('T1-3a. Paramedical'!H32="No",0,1)</f>
        <v>0</v>
      </c>
      <c r="I32" s="11">
        <f>IF('T1-3a. Paramedical'!I32="No",0,1)</f>
        <v>0</v>
      </c>
      <c r="J32" s="11">
        <f>IF('T1-3a. Paramedical'!J32="No",0,1)</f>
        <v>0</v>
      </c>
      <c r="K32" s="11">
        <f>IF('T1-3a. Paramedical'!K32="No",0,1)</f>
        <v>0</v>
      </c>
      <c r="L32" s="11">
        <f>IF('T1-3a. Paramedical'!L32="No",0,1)</f>
        <v>0</v>
      </c>
    </row>
    <row r="33" spans="1:12">
      <c r="A33" s="17"/>
      <c r="B33" s="3" t="s">
        <v>17</v>
      </c>
      <c r="C33" s="11">
        <f>IF('T1-3a. Paramedical'!C33="No",0,1)</f>
        <v>0</v>
      </c>
      <c r="D33" s="11">
        <f>IF('T1-3a. Paramedical'!D33="No",0,1)</f>
        <v>0</v>
      </c>
      <c r="E33" s="11">
        <f>IF('T1-3a. Paramedical'!E33="No",0,1)</f>
        <v>1</v>
      </c>
      <c r="F33" s="11">
        <f>IF('T1-3a. Paramedical'!F33="No",0,1)</f>
        <v>1</v>
      </c>
      <c r="G33" s="11">
        <f>IF('T1-3a. Paramedical'!G33="No",0,1)</f>
        <v>1</v>
      </c>
      <c r="H33" s="11">
        <f>IF('T1-3a. Paramedical'!H33="No",0,1)</f>
        <v>1</v>
      </c>
      <c r="I33" s="11">
        <f>IF('T1-3a. Paramedical'!I33="No",0,1)</f>
        <v>0</v>
      </c>
      <c r="J33" s="11">
        <f>IF('T1-3a. Paramedical'!J33="No",0,1)</f>
        <v>0</v>
      </c>
      <c r="K33" s="11">
        <f>IF('T1-3a. Paramedical'!K33="No",0,1)</f>
        <v>0</v>
      </c>
      <c r="L33" s="11">
        <f>IF('T1-3a. Paramedical'!L33="No",0,1)</f>
        <v>0</v>
      </c>
    </row>
    <row r="34" spans="1:12">
      <c r="B34" s="3" t="s">
        <v>14</v>
      </c>
      <c r="C34" s="11"/>
    </row>
    <row r="35" spans="1:12" s="16" customFormat="1">
      <c r="A35" s="12"/>
      <c r="B35" s="5" t="s">
        <v>16</v>
      </c>
      <c r="C35" s="11"/>
      <c r="D35" s="11"/>
      <c r="E35" s="11"/>
      <c r="F35" s="11"/>
      <c r="G35" s="11"/>
      <c r="H35" s="11"/>
      <c r="I35" s="11"/>
      <c r="J35" s="11"/>
      <c r="K35" s="11"/>
      <c r="L35" s="11"/>
    </row>
    <row r="36" spans="1:12" s="16" customFormat="1">
      <c r="A36" s="12"/>
      <c r="B36" s="5" t="s">
        <v>235</v>
      </c>
      <c r="C36" s="11"/>
      <c r="D36" s="11"/>
      <c r="E36" s="11"/>
      <c r="F36" s="11"/>
      <c r="G36" s="11"/>
      <c r="H36" s="11"/>
      <c r="I36" s="11"/>
      <c r="J36" s="11"/>
      <c r="K36" s="11"/>
      <c r="L36" s="11"/>
    </row>
    <row r="37" spans="1:12" s="16" customFormat="1">
      <c r="A37" s="12"/>
      <c r="B37" s="5"/>
      <c r="C37" s="11"/>
      <c r="D37" s="11"/>
      <c r="E37" s="11"/>
      <c r="F37" s="11"/>
      <c r="G37" s="11"/>
      <c r="H37" s="11"/>
      <c r="I37" s="11"/>
      <c r="J37" s="11"/>
      <c r="K37" s="11"/>
      <c r="L37" s="11"/>
    </row>
    <row r="38" spans="1:12" s="16" customFormat="1">
      <c r="A38" s="17"/>
      <c r="B38" s="18"/>
    </row>
    <row r="39" spans="1:12">
      <c r="A39" s="17"/>
      <c r="B39" s="2" t="s">
        <v>18</v>
      </c>
      <c r="C39" s="11"/>
    </row>
    <row r="40" spans="1:12">
      <c r="C40" s="11"/>
    </row>
    <row r="41" spans="1:12">
      <c r="A41" s="12">
        <v>5</v>
      </c>
      <c r="B41" s="3" t="s">
        <v>19</v>
      </c>
      <c r="C41" s="11"/>
    </row>
    <row r="42" spans="1:12">
      <c r="B42" s="4" t="s">
        <v>22</v>
      </c>
      <c r="C42" s="11">
        <f>IF('T1-3a. Paramedical'!C42="No",0,1)</f>
        <v>0</v>
      </c>
      <c r="D42" s="11">
        <f>IF('T1-3a. Paramedical'!D42="No",0,1)</f>
        <v>0</v>
      </c>
      <c r="E42" s="11">
        <f>IF('T1-3a. Paramedical'!E42="No",0,1)</f>
        <v>0</v>
      </c>
      <c r="F42" s="11">
        <f>IF('T1-3a. Paramedical'!F42="No",0,1)</f>
        <v>0</v>
      </c>
      <c r="G42" s="11">
        <f>IF('T1-3a. Paramedical'!G42="No",0,1)</f>
        <v>0</v>
      </c>
      <c r="H42" s="11">
        <f>IF('T1-3a. Paramedical'!H42="No",0,1)</f>
        <v>0</v>
      </c>
      <c r="I42" s="11">
        <f>IF('T1-3a. Paramedical'!I42="No",0,1)</f>
        <v>0</v>
      </c>
      <c r="J42" s="11">
        <f>IF('T1-3a. Paramedical'!J42="No",0,1)</f>
        <v>0</v>
      </c>
      <c r="K42" s="11">
        <f>IF('T1-3a. Paramedical'!K42="No",0,1)</f>
        <v>0</v>
      </c>
      <c r="L42" s="11">
        <f>IF('T1-3a. Paramedical'!L42="No",0,1)</f>
        <v>0</v>
      </c>
    </row>
    <row r="43" spans="1:12">
      <c r="B43" s="4" t="s">
        <v>20</v>
      </c>
      <c r="C43" s="11"/>
    </row>
    <row r="44" spans="1:12">
      <c r="B44" s="4" t="s">
        <v>23</v>
      </c>
      <c r="C44" s="11">
        <f>IF('T1-3a. Paramedical'!C44="No",0,1)</f>
        <v>1</v>
      </c>
      <c r="D44" s="11">
        <f>IF('T1-3a. Paramedical'!D44="No",0,1)</f>
        <v>0</v>
      </c>
      <c r="E44" s="11">
        <f>IF('T1-3a. Paramedical'!E44="No",0,1)</f>
        <v>0</v>
      </c>
      <c r="F44" s="11">
        <f>IF('T1-3a. Paramedical'!F44="No",0,1)</f>
        <v>0</v>
      </c>
      <c r="G44" s="11">
        <f>IF('T1-3a. Paramedical'!G44="No",0,1)</f>
        <v>0</v>
      </c>
      <c r="H44" s="11">
        <f>IF('T1-3a. Paramedical'!H44="No",0,1)</f>
        <v>1</v>
      </c>
      <c r="I44" s="11">
        <f>IF('T1-3a. Paramedical'!I44="No",0,1)</f>
        <v>1</v>
      </c>
      <c r="J44" s="11">
        <f>IF('T1-3a. Paramedical'!J44="No",0,1)</f>
        <v>0</v>
      </c>
      <c r="K44" s="11">
        <f>IF('T1-3a. Paramedical'!K44="No",0,1)</f>
        <v>0</v>
      </c>
      <c r="L44" s="11">
        <f>IF('T1-3a. Paramedical'!L44="No",0,1)</f>
        <v>0</v>
      </c>
    </row>
    <row r="45" spans="1:12">
      <c r="B45" s="4" t="s">
        <v>21</v>
      </c>
      <c r="C45" s="11"/>
    </row>
    <row r="46" spans="1:12">
      <c r="B46" s="4" t="s">
        <v>235</v>
      </c>
      <c r="C46" s="11"/>
    </row>
    <row r="47" spans="1:12">
      <c r="B47" s="4"/>
      <c r="C47" s="11"/>
    </row>
    <row r="48" spans="1:12">
      <c r="A48" s="12">
        <v>6</v>
      </c>
      <c r="B48" s="3" t="s">
        <v>24</v>
      </c>
      <c r="C48" s="11"/>
    </row>
    <row r="49" spans="1:12">
      <c r="B49" s="4" t="s">
        <v>25</v>
      </c>
      <c r="C49" s="11"/>
    </row>
    <row r="50" spans="1:12">
      <c r="B50" s="4" t="s">
        <v>2</v>
      </c>
      <c r="C50" s="11"/>
    </row>
    <row r="51" spans="1:12">
      <c r="B51" s="4" t="s">
        <v>3</v>
      </c>
      <c r="C51" s="11"/>
    </row>
    <row r="52" spans="1:12">
      <c r="B52" s="4" t="s">
        <v>4</v>
      </c>
      <c r="C52" s="11"/>
    </row>
    <row r="53" spans="1:12">
      <c r="B53" s="4" t="s">
        <v>5</v>
      </c>
      <c r="C53" s="11"/>
    </row>
    <row r="54" spans="1:12">
      <c r="B54" s="4" t="s">
        <v>6</v>
      </c>
      <c r="C54" s="11"/>
    </row>
    <row r="55" spans="1:12">
      <c r="B55" s="4" t="s">
        <v>7</v>
      </c>
      <c r="C55" s="11"/>
    </row>
    <row r="56" spans="1:12">
      <c r="B56" s="4" t="s">
        <v>8</v>
      </c>
      <c r="C56" s="11"/>
    </row>
    <row r="57" spans="1:12">
      <c r="B57" s="4" t="s">
        <v>9</v>
      </c>
      <c r="C57" s="11"/>
    </row>
    <row r="58" spans="1:12">
      <c r="B58" s="4" t="s">
        <v>10</v>
      </c>
      <c r="C58" s="11"/>
    </row>
    <row r="59" spans="1:12">
      <c r="B59" s="4" t="s">
        <v>235</v>
      </c>
      <c r="C59" s="11"/>
    </row>
    <row r="60" spans="1:12">
      <c r="B60" s="4"/>
      <c r="C60" s="11"/>
    </row>
    <row r="61" spans="1:12" ht="25.5">
      <c r="A61" s="12">
        <v>7</v>
      </c>
      <c r="B61" s="3" t="s">
        <v>26</v>
      </c>
      <c r="C61" s="11"/>
    </row>
    <row r="62" spans="1:12">
      <c r="B62" s="4" t="s">
        <v>27</v>
      </c>
      <c r="C62" s="11">
        <f>IF('T1-3a. Paramedical'!C62="Yes",1,0)</f>
        <v>1</v>
      </c>
      <c r="D62" s="11">
        <f>IF('T1-3a. Paramedical'!D62="Yes",1,0)</f>
        <v>0</v>
      </c>
      <c r="E62" s="11">
        <f>IF('T1-3a. Paramedical'!E62="Yes",1,0)</f>
        <v>0</v>
      </c>
      <c r="F62" s="11">
        <f>IF('T1-3a. Paramedical'!F62="Yes",1,0)</f>
        <v>0</v>
      </c>
      <c r="G62" s="11">
        <f>IF('T1-3a. Paramedical'!G62="Yes",1,0)</f>
        <v>1</v>
      </c>
      <c r="H62" s="11">
        <f>IF('T1-3a. Paramedical'!H62="Yes",1,0)</f>
        <v>1</v>
      </c>
      <c r="I62" s="11">
        <f>IF('T1-3a. Paramedical'!I62="Yes",1,0)</f>
        <v>1</v>
      </c>
      <c r="J62" s="11">
        <f>IF('T1-3a. Paramedical'!J62="Yes",1,0)</f>
        <v>0</v>
      </c>
      <c r="K62" s="11">
        <f>IF('T1-3a. Paramedical'!K62="Yes",1,0)</f>
        <v>1</v>
      </c>
      <c r="L62" s="11">
        <f>IF('T1-3a. Paramedical'!L62="Yes",1,0)</f>
        <v>0</v>
      </c>
    </row>
    <row r="63" spans="1:12">
      <c r="B63" s="4" t="s">
        <v>28</v>
      </c>
      <c r="C63" s="11">
        <f>IF('T1-3a. Paramedical'!C63="Yes",0.5,0)</f>
        <v>0</v>
      </c>
      <c r="D63" s="11">
        <f>IF('T1-3a. Paramedical'!D63="Yes",0.5,0)</f>
        <v>0</v>
      </c>
      <c r="E63" s="11">
        <f>IF('T1-3a. Paramedical'!E63="Yes",0.5,0)</f>
        <v>0</v>
      </c>
      <c r="F63" s="11">
        <f>IF('T1-3a. Paramedical'!F63="Yes",0.5,0)</f>
        <v>0</v>
      </c>
      <c r="G63" s="11">
        <f>IF('T1-3a. Paramedical'!G63="Yes",0.5,0)</f>
        <v>0</v>
      </c>
      <c r="H63" s="11">
        <f>IF('T1-3a. Paramedical'!H63="Yes",0.5,0)</f>
        <v>0</v>
      </c>
      <c r="I63" s="11">
        <f>IF('T1-3a. Paramedical'!I63="Yes",0.5,0)</f>
        <v>0</v>
      </c>
      <c r="J63" s="11">
        <f>IF('T1-3a. Paramedical'!J63="Yes",0.5,0)</f>
        <v>0</v>
      </c>
      <c r="K63" s="11">
        <f>IF('T1-3a. Paramedical'!K63="Yes",0.5,0)</f>
        <v>0</v>
      </c>
      <c r="L63" s="11">
        <f>IF('T1-3a. Paramedical'!L63="Yes",0.5,0)</f>
        <v>0</v>
      </c>
    </row>
    <row r="64" spans="1:12">
      <c r="B64" s="4" t="s">
        <v>29</v>
      </c>
      <c r="C64" s="11"/>
    </row>
    <row r="65" spans="1:12">
      <c r="B65" s="4" t="s">
        <v>235</v>
      </c>
      <c r="C65" s="11"/>
    </row>
    <row r="66" spans="1:12">
      <c r="B66" s="4"/>
      <c r="C66" s="11"/>
    </row>
    <row r="67" spans="1:12" ht="25.5">
      <c r="A67" s="12">
        <v>8</v>
      </c>
      <c r="B67" s="3" t="s">
        <v>30</v>
      </c>
      <c r="C67" s="11"/>
    </row>
    <row r="68" spans="1:12">
      <c r="B68" s="4" t="s">
        <v>31</v>
      </c>
      <c r="C68" s="11">
        <f>IF('T1-3a. Paramedical'!C68="Yes",1,0)</f>
        <v>0</v>
      </c>
      <c r="D68" s="11">
        <f>IF('T1-3a. Paramedical'!D68="Yes",1,0)</f>
        <v>0</v>
      </c>
      <c r="E68" s="11">
        <f>IF('T1-3a. Paramedical'!E68="Yes",1,0)</f>
        <v>0</v>
      </c>
      <c r="F68" s="11">
        <f>IF('T1-3a. Paramedical'!F68="Yes",1,0)</f>
        <v>1</v>
      </c>
      <c r="G68" s="11">
        <f>IF('T1-3a. Paramedical'!G68="Yes",1,0)</f>
        <v>0</v>
      </c>
      <c r="H68" s="11">
        <f>IF('T1-3a. Paramedical'!H68="Yes",1,0)</f>
        <v>1</v>
      </c>
      <c r="I68" s="11">
        <f>IF('T1-3a. Paramedical'!I68="Yes",1,0)</f>
        <v>1</v>
      </c>
      <c r="J68" s="11">
        <f>IF('T1-3a. Paramedical'!J68="Yes",1,0)</f>
        <v>0</v>
      </c>
      <c r="K68" s="11">
        <f>IF('T1-3a. Paramedical'!K68="Yes",1,0)</f>
        <v>1</v>
      </c>
      <c r="L68" s="11">
        <f>IF('T1-3a. Paramedical'!L68="Yes",1,0)</f>
        <v>0</v>
      </c>
    </row>
    <row r="69" spans="1:12">
      <c r="B69" s="4" t="s">
        <v>32</v>
      </c>
      <c r="C69" s="11">
        <f>IF('T1-3a. Paramedical'!C69="Yes",1,0)</f>
        <v>0</v>
      </c>
      <c r="D69" s="11">
        <f>IF('T1-3a. Paramedical'!D69="Yes",1,0)</f>
        <v>0</v>
      </c>
      <c r="E69" s="11">
        <f>IF('T1-3a. Paramedical'!E69="Yes",1,0)</f>
        <v>0</v>
      </c>
      <c r="F69" s="11">
        <f>IF('T1-3a. Paramedical'!F69="Yes",1,0)</f>
        <v>0</v>
      </c>
      <c r="G69" s="11">
        <f>IF('T1-3a. Paramedical'!G69="Yes",1,0)</f>
        <v>0</v>
      </c>
      <c r="H69" s="11">
        <f>IF('T1-3a. Paramedical'!H69="Yes",1,0)</f>
        <v>0</v>
      </c>
      <c r="I69" s="11">
        <f>IF('T1-3a. Paramedical'!I69="Yes",1,0)</f>
        <v>0</v>
      </c>
      <c r="J69" s="11">
        <f>IF('T1-3a. Paramedical'!J69="Yes",1,0)</f>
        <v>0</v>
      </c>
      <c r="K69" s="11">
        <f>IF('T1-3a. Paramedical'!K69="Yes",1,0)</f>
        <v>0</v>
      </c>
      <c r="L69" s="11">
        <f>IF('T1-3a. Paramedical'!L69="Yes",1,0)</f>
        <v>0</v>
      </c>
    </row>
    <row r="70" spans="1:12">
      <c r="B70" s="4" t="s">
        <v>33</v>
      </c>
      <c r="C70" s="11">
        <f>IF('T1-3a. Paramedical'!C70="Yes",1,0)</f>
        <v>1</v>
      </c>
      <c r="D70" s="11">
        <f>IF('T1-3a. Paramedical'!D70="Yes",1,0)</f>
        <v>1</v>
      </c>
      <c r="E70" s="11">
        <f>IF('T1-3a. Paramedical'!E70="Yes",1,0)</f>
        <v>1</v>
      </c>
      <c r="F70" s="11">
        <f>IF('T1-3a. Paramedical'!F70="Yes",1,0)</f>
        <v>0</v>
      </c>
      <c r="G70" s="11">
        <f>IF('T1-3a. Paramedical'!G70="Yes",1,0)</f>
        <v>1</v>
      </c>
      <c r="H70" s="11">
        <f>IF('T1-3a. Paramedical'!H70="Yes",1,0)</f>
        <v>0</v>
      </c>
      <c r="I70" s="11">
        <f>IF('T1-3a. Paramedical'!I70="Yes",1,0)</f>
        <v>0</v>
      </c>
      <c r="J70" s="11">
        <f>IF('T1-3a. Paramedical'!J70="Yes",1,0)</f>
        <v>0</v>
      </c>
      <c r="K70" s="11">
        <f>IF('T1-3a. Paramedical'!K70="Yes",1,0)</f>
        <v>0</v>
      </c>
      <c r="L70" s="11">
        <f>IF('T1-3a. Paramedical'!L70="Yes",1,0)</f>
        <v>0</v>
      </c>
    </row>
    <row r="71" spans="1:12">
      <c r="B71" s="4" t="s">
        <v>34</v>
      </c>
      <c r="C71" s="11"/>
    </row>
    <row r="72" spans="1:12">
      <c r="B72" s="4" t="s">
        <v>235</v>
      </c>
      <c r="C72" s="11"/>
    </row>
    <row r="73" spans="1:12">
      <c r="B73" s="4"/>
      <c r="C73" s="11"/>
    </row>
    <row r="74" spans="1:12">
      <c r="C74" s="11"/>
    </row>
    <row r="75" spans="1:12">
      <c r="B75" s="2" t="s">
        <v>35</v>
      </c>
      <c r="C75" s="11"/>
    </row>
    <row r="76" spans="1:12">
      <c r="C76" s="11"/>
    </row>
    <row r="77" spans="1:12">
      <c r="A77" s="12">
        <v>9</v>
      </c>
      <c r="B77" s="3" t="s">
        <v>36</v>
      </c>
      <c r="C77" s="11"/>
    </row>
    <row r="78" spans="1:12">
      <c r="B78" s="4" t="s">
        <v>37</v>
      </c>
      <c r="C78" s="11">
        <f>IF('T1-3a. Paramedical'!C78="Yes",1,0)</f>
        <v>0</v>
      </c>
      <c r="D78" s="11">
        <f>IF('T1-3a. Paramedical'!D78="Yes",1,0)</f>
        <v>1</v>
      </c>
      <c r="E78" s="11">
        <f>IF('T1-3a. Paramedical'!E78="Yes",1,0)</f>
        <v>0</v>
      </c>
      <c r="F78" s="11">
        <f>IF('T1-3a. Paramedical'!F78="Yes",1,0)</f>
        <v>0</v>
      </c>
      <c r="G78" s="11">
        <f>IF('T1-3a. Paramedical'!G78="Yes",1,0)</f>
        <v>0</v>
      </c>
      <c r="H78" s="11">
        <f>IF('T1-3a. Paramedical'!H78="Yes",1,0)</f>
        <v>1</v>
      </c>
      <c r="I78" s="11">
        <f>IF('T1-3a. Paramedical'!I78="Yes",1,0)</f>
        <v>0</v>
      </c>
      <c r="J78" s="11">
        <f>IF('T1-3a. Paramedical'!J78="Yes",1,0)</f>
        <v>0</v>
      </c>
      <c r="K78" s="11">
        <f>IF('T1-3a. Paramedical'!K78="Yes",1,0)</f>
        <v>0</v>
      </c>
      <c r="L78" s="11">
        <f>IF('T1-3a. Paramedical'!L78="Yes",1,0)</f>
        <v>1</v>
      </c>
    </row>
    <row r="79" spans="1:12">
      <c r="B79" s="4" t="s">
        <v>38</v>
      </c>
      <c r="C79" s="11"/>
    </row>
    <row r="80" spans="1:12">
      <c r="B80" s="4" t="s">
        <v>39</v>
      </c>
      <c r="C80" s="11"/>
    </row>
    <row r="81" spans="1:12">
      <c r="B81" s="4" t="s">
        <v>40</v>
      </c>
      <c r="C81" s="11"/>
    </row>
    <row r="82" spans="1:12">
      <c r="B82" s="4" t="s">
        <v>235</v>
      </c>
      <c r="C82" s="11"/>
    </row>
    <row r="83" spans="1:12">
      <c r="B83" s="4"/>
      <c r="C83" s="11"/>
    </row>
    <row r="84" spans="1:12">
      <c r="A84" s="12">
        <v>10</v>
      </c>
      <c r="B84" s="3" t="s">
        <v>41</v>
      </c>
      <c r="C84" s="11">
        <f>IF('T1-3a. Paramedical'!C84="Yes",1,0)</f>
        <v>0</v>
      </c>
      <c r="D84" s="11">
        <f>IF('T1-3a. Paramedical'!D84="Yes",1,0)</f>
        <v>0</v>
      </c>
      <c r="E84" s="11">
        <f>IF('T1-3a. Paramedical'!E84="Yes",1,0)</f>
        <v>0</v>
      </c>
      <c r="F84" s="11">
        <f>IF('T1-3a. Paramedical'!F84="Yes",1,0)</f>
        <v>0</v>
      </c>
      <c r="G84" s="11">
        <f>IF('T1-3a. Paramedical'!G84="Yes",1,0)</f>
        <v>1</v>
      </c>
      <c r="H84" s="11">
        <f>IF('T1-3a. Paramedical'!H84="Yes",1,0)</f>
        <v>0</v>
      </c>
      <c r="I84" s="11">
        <f>IF('T1-3a. Paramedical'!I84="Yes",1,0)</f>
        <v>0</v>
      </c>
      <c r="J84" s="11">
        <f>IF('T1-3a. Paramedical'!J84="Yes",1,0)</f>
        <v>0</v>
      </c>
      <c r="K84" s="11">
        <f>IF('T1-3a. Paramedical'!K84="Yes",1,0)</f>
        <v>0</v>
      </c>
      <c r="L84" s="11">
        <f>IF('T1-3a. Paramedical'!L84="Yes",1,0)</f>
        <v>0</v>
      </c>
    </row>
    <row r="85" spans="1:12" s="19" customFormat="1">
      <c r="A85" s="12"/>
      <c r="B85" s="4" t="s">
        <v>16</v>
      </c>
      <c r="C85" s="11"/>
      <c r="D85" s="11"/>
      <c r="E85" s="11"/>
      <c r="F85" s="11"/>
      <c r="G85" s="11"/>
      <c r="H85" s="11"/>
      <c r="I85" s="11"/>
      <c r="J85" s="11"/>
      <c r="K85" s="11"/>
      <c r="L85" s="11"/>
    </row>
    <row r="86" spans="1:12" s="19" customFormat="1">
      <c r="A86" s="12"/>
      <c r="B86" s="4" t="s">
        <v>235</v>
      </c>
      <c r="C86" s="11"/>
      <c r="D86" s="11"/>
      <c r="E86" s="11"/>
      <c r="F86" s="11"/>
      <c r="G86" s="11"/>
      <c r="H86" s="11"/>
      <c r="I86" s="11"/>
      <c r="J86" s="11"/>
      <c r="K86" s="11"/>
      <c r="L86" s="11"/>
    </row>
    <row r="87" spans="1:12" s="19" customFormat="1">
      <c r="A87" s="12"/>
      <c r="B87" s="4"/>
      <c r="C87" s="11"/>
      <c r="D87" s="11"/>
      <c r="E87" s="11"/>
      <c r="F87" s="11"/>
      <c r="G87" s="11"/>
      <c r="H87" s="11"/>
      <c r="I87" s="11"/>
      <c r="J87" s="11"/>
      <c r="K87" s="11"/>
      <c r="L87" s="11"/>
    </row>
    <row r="88" spans="1:12" s="19" customFormat="1">
      <c r="A88" s="20"/>
      <c r="B88" s="21"/>
    </row>
    <row r="89" spans="1:12">
      <c r="A89" s="20"/>
      <c r="B89" s="2" t="s">
        <v>42</v>
      </c>
      <c r="C89" s="11"/>
    </row>
    <row r="90" spans="1:12">
      <c r="C90" s="11"/>
    </row>
    <row r="91" spans="1:12" ht="25.5">
      <c r="A91" s="12">
        <v>11</v>
      </c>
      <c r="B91" s="3" t="s">
        <v>43</v>
      </c>
      <c r="C91" s="11">
        <f>IF('T1-3a. Paramedical'!C91="",0,1)</f>
        <v>1</v>
      </c>
      <c r="D91" s="11">
        <f>IF('T1-3a. Paramedical'!D91="",0,1)</f>
        <v>1</v>
      </c>
      <c r="E91" s="11">
        <f>IF('T1-3a. Paramedical'!E91="",0,1)</f>
        <v>1</v>
      </c>
      <c r="F91" s="11">
        <f>IF('T1-3a. Paramedical'!F91="",0,1)</f>
        <v>0</v>
      </c>
      <c r="G91" s="11">
        <f>IF('T1-3a. Paramedical'!G91="",0,1)</f>
        <v>1</v>
      </c>
      <c r="H91" s="11">
        <f>IF('T1-3a. Paramedical'!H91="",0,1)</f>
        <v>1</v>
      </c>
      <c r="I91" s="11">
        <f>IF('T1-3a. Paramedical'!I91="",0,1)</f>
        <v>1</v>
      </c>
      <c r="J91" s="11">
        <f>IF('T1-3a. Paramedical'!J91="",0,1)</f>
        <v>0</v>
      </c>
      <c r="K91" s="11">
        <f>IF('T1-3a. Paramedical'!K91="",0,1)</f>
        <v>1</v>
      </c>
      <c r="L91" s="11">
        <f>IF('T1-3a. Paramedical'!L91="",0,1)</f>
        <v>1</v>
      </c>
    </row>
    <row r="92" spans="1:12">
      <c r="B92" s="4" t="s">
        <v>44</v>
      </c>
      <c r="C92" s="11"/>
    </row>
    <row r="93" spans="1:12">
      <c r="B93" s="4" t="s">
        <v>45</v>
      </c>
      <c r="C93" s="11"/>
    </row>
    <row r="94" spans="1:12">
      <c r="B94" s="4" t="s">
        <v>46</v>
      </c>
      <c r="C94" s="11"/>
    </row>
    <row r="95" spans="1:12">
      <c r="B95" s="4" t="s">
        <v>47</v>
      </c>
      <c r="C95" s="11"/>
    </row>
    <row r="96" spans="1:12">
      <c r="B96" s="4" t="s">
        <v>48</v>
      </c>
      <c r="C96" s="11"/>
    </row>
    <row r="97" spans="1:12">
      <c r="B97" s="4" t="s">
        <v>49</v>
      </c>
      <c r="C97" s="11"/>
    </row>
    <row r="98" spans="1:12">
      <c r="B98" s="4" t="s">
        <v>50</v>
      </c>
      <c r="C98" s="11"/>
    </row>
    <row r="99" spans="1:12">
      <c r="B99" s="4" t="s">
        <v>235</v>
      </c>
      <c r="C99" s="11"/>
    </row>
    <row r="100" spans="1:12">
      <c r="B100" s="4"/>
      <c r="C100" s="11"/>
    </row>
    <row r="101" spans="1:12" ht="25.5">
      <c r="A101" s="12">
        <v>12</v>
      </c>
      <c r="B101" s="3" t="s">
        <v>51</v>
      </c>
      <c r="C101" s="11">
        <f>IF('T1-3a. Paramedical'!C101="",0,1)</f>
        <v>0</v>
      </c>
      <c r="D101" s="11">
        <f>IF('T1-3a. Paramedical'!D101="",0,1)</f>
        <v>0</v>
      </c>
      <c r="E101" s="11">
        <f>IF('T1-3a. Paramedical'!E101="",0,1)</f>
        <v>0</v>
      </c>
      <c r="F101" s="11">
        <f>IF('T1-3a. Paramedical'!F101="",0,1)</f>
        <v>0</v>
      </c>
      <c r="G101" s="11">
        <f>IF('T1-3a. Paramedical'!G101="",0,1)</f>
        <v>1</v>
      </c>
      <c r="H101" s="11">
        <f>IF('T1-3a. Paramedical'!H101="",0,1)</f>
        <v>1</v>
      </c>
      <c r="I101" s="11">
        <f>IF('T1-3a. Paramedical'!I101="",0,1)</f>
        <v>0</v>
      </c>
      <c r="J101" s="11">
        <f>IF('T1-3a. Paramedical'!J101="",0,1)</f>
        <v>0</v>
      </c>
      <c r="K101" s="11">
        <f>IF('T1-3a. Paramedical'!K101="",0,1)</f>
        <v>0</v>
      </c>
      <c r="L101" s="11">
        <f>IF('T1-3a. Paramedical'!L101="",0,1)</f>
        <v>0</v>
      </c>
    </row>
    <row r="102" spans="1:12">
      <c r="B102" s="4" t="s">
        <v>52</v>
      </c>
      <c r="C102" s="11"/>
    </row>
    <row r="103" spans="1:12">
      <c r="B103" s="4" t="s">
        <v>53</v>
      </c>
      <c r="C103" s="11"/>
    </row>
    <row r="104" spans="1:12">
      <c r="B104" s="4" t="s">
        <v>54</v>
      </c>
      <c r="C104" s="11"/>
    </row>
    <row r="105" spans="1:12">
      <c r="B105" s="4" t="s">
        <v>235</v>
      </c>
      <c r="C105" s="11"/>
    </row>
    <row r="106" spans="1:12">
      <c r="B106" s="4"/>
      <c r="C106" s="11"/>
    </row>
    <row r="107" spans="1:12" ht="27" customHeight="1">
      <c r="A107" s="12">
        <v>13</v>
      </c>
      <c r="B107" s="3" t="s">
        <v>55</v>
      </c>
      <c r="C107" s="11">
        <f>IF('T1-3a. Paramedical'!C107="",0,1)</f>
        <v>0</v>
      </c>
      <c r="D107" s="11">
        <f>IF('T1-3a. Paramedical'!D107="",0,1)</f>
        <v>1</v>
      </c>
      <c r="E107" s="11">
        <f>IF('T1-3a. Paramedical'!E107="",0,1)</f>
        <v>1</v>
      </c>
      <c r="F107" s="11">
        <f>IF('T1-3a. Paramedical'!F107="",0,1)</f>
        <v>1</v>
      </c>
      <c r="G107" s="11">
        <f>IF('T1-3a. Paramedical'!G107="",0,1)</f>
        <v>1</v>
      </c>
      <c r="H107" s="11">
        <f>IF('T1-3a. Paramedical'!H107="",0,1)</f>
        <v>1</v>
      </c>
      <c r="I107" s="11">
        <f>IF('T1-3a. Paramedical'!I107="",0,1)</f>
        <v>1</v>
      </c>
      <c r="J107" s="11">
        <f>IF('T1-3a. Paramedical'!J107="",0,1)</f>
        <v>0</v>
      </c>
      <c r="K107" s="11">
        <f>IF('T1-3a. Paramedical'!K107="",0,1)</f>
        <v>0</v>
      </c>
      <c r="L107" s="11">
        <f>IF('T1-3a. Paramedical'!L107="",0,1)</f>
        <v>0</v>
      </c>
    </row>
    <row r="108" spans="1:12">
      <c r="B108" s="4" t="s">
        <v>44</v>
      </c>
      <c r="C108" s="11"/>
    </row>
    <row r="109" spans="1:12">
      <c r="B109" s="4" t="s">
        <v>45</v>
      </c>
      <c r="C109" s="11"/>
    </row>
    <row r="110" spans="1:12">
      <c r="B110" s="4" t="s">
        <v>46</v>
      </c>
      <c r="C110" s="11"/>
    </row>
    <row r="111" spans="1:12">
      <c r="B111" s="4" t="s">
        <v>47</v>
      </c>
      <c r="C111" s="11"/>
    </row>
    <row r="112" spans="1:12">
      <c r="B112" s="4" t="s">
        <v>48</v>
      </c>
      <c r="C112" s="11"/>
    </row>
    <row r="113" spans="1:12">
      <c r="B113" s="4" t="s">
        <v>49</v>
      </c>
      <c r="C113" s="11"/>
    </row>
    <row r="114" spans="1:12">
      <c r="B114" s="4" t="s">
        <v>50</v>
      </c>
      <c r="C114" s="11"/>
    </row>
    <row r="115" spans="1:12">
      <c r="B115" s="4" t="s">
        <v>235</v>
      </c>
      <c r="C115" s="11"/>
    </row>
    <row r="116" spans="1:12">
      <c r="B116" s="4"/>
      <c r="C116" s="11"/>
    </row>
    <row r="117" spans="1:12">
      <c r="A117" s="12">
        <v>14</v>
      </c>
      <c r="B117" s="3" t="s">
        <v>56</v>
      </c>
      <c r="C117" s="11">
        <f>IF('T1-3a. Paramedical'!C117="",0,1)</f>
        <v>0</v>
      </c>
      <c r="D117" s="11">
        <f>IF('T1-3a. Paramedical'!D117="",0,1)</f>
        <v>1</v>
      </c>
      <c r="E117" s="11">
        <f>IF('T1-3a. Paramedical'!E117="",0,1)</f>
        <v>0</v>
      </c>
      <c r="F117" s="11">
        <f>IF('T1-3a. Paramedical'!F117="",0,1)</f>
        <v>1</v>
      </c>
      <c r="G117" s="11">
        <f>IF('T1-3a. Paramedical'!G117="",0,1)</f>
        <v>1</v>
      </c>
      <c r="H117" s="11">
        <f>IF('T1-3a. Paramedical'!H117="",0,1)</f>
        <v>1</v>
      </c>
      <c r="I117" s="11">
        <f>IF('T1-3a. Paramedical'!I117="",0,1)</f>
        <v>1</v>
      </c>
      <c r="J117" s="11">
        <f>IF('T1-3a. Paramedical'!J117="",0,1)</f>
        <v>0</v>
      </c>
      <c r="K117" s="11">
        <f>IF('T1-3a. Paramedical'!K117="",0,1)</f>
        <v>0</v>
      </c>
      <c r="L117" s="11">
        <f>IF('T1-3a. Paramedical'!L117="",0,1)</f>
        <v>1</v>
      </c>
    </row>
    <row r="118" spans="1:12">
      <c r="B118" s="4" t="s">
        <v>44</v>
      </c>
      <c r="C118" s="11"/>
    </row>
    <row r="119" spans="1:12">
      <c r="B119" s="4" t="s">
        <v>45</v>
      </c>
      <c r="C119" s="11"/>
    </row>
    <row r="120" spans="1:12">
      <c r="B120" s="4" t="s">
        <v>46</v>
      </c>
      <c r="C120" s="11"/>
    </row>
    <row r="121" spans="1:12">
      <c r="B121" s="4" t="s">
        <v>235</v>
      </c>
      <c r="C121" s="11"/>
    </row>
    <row r="122" spans="1:12">
      <c r="B122" s="4"/>
      <c r="C122" s="11"/>
    </row>
    <row r="123" spans="1:12">
      <c r="A123" s="12">
        <v>15</v>
      </c>
      <c r="B123" s="3" t="s">
        <v>57</v>
      </c>
      <c r="C123" s="11">
        <f>IF('T1-3a. Paramedical'!C123="",0,1)</f>
        <v>0</v>
      </c>
      <c r="D123" s="11">
        <f>IF('T1-3a. Paramedical'!D123="",0,1)</f>
        <v>1</v>
      </c>
      <c r="E123" s="11">
        <f>IF('T1-3a. Paramedical'!E123="",0,1)</f>
        <v>0</v>
      </c>
      <c r="F123" s="11">
        <f>IF('T1-3a. Paramedical'!F123="",0,1)</f>
        <v>1</v>
      </c>
      <c r="G123" s="11">
        <f>IF('T1-3a. Paramedical'!G123="",0,1)</f>
        <v>1</v>
      </c>
      <c r="H123" s="11">
        <f>IF('T1-3a. Paramedical'!H123="",0,1)</f>
        <v>1</v>
      </c>
      <c r="I123" s="11">
        <f>IF('T1-3a. Paramedical'!I123="",0,1)</f>
        <v>0</v>
      </c>
      <c r="J123" s="11">
        <f>IF('T1-3a. Paramedical'!J123="",0,1)</f>
        <v>0</v>
      </c>
      <c r="K123" s="11">
        <f>IF('T1-3a. Paramedical'!K123="",0,1)</f>
        <v>0</v>
      </c>
      <c r="L123" s="11">
        <f>IF('T1-3a. Paramedical'!L123="",0,1)</f>
        <v>1</v>
      </c>
    </row>
    <row r="124" spans="1:12">
      <c r="B124" s="4" t="s">
        <v>44</v>
      </c>
      <c r="C124" s="11"/>
    </row>
    <row r="125" spans="1:12">
      <c r="B125" s="4" t="s">
        <v>45</v>
      </c>
      <c r="C125" s="11"/>
    </row>
    <row r="126" spans="1:12">
      <c r="B126" s="4" t="s">
        <v>46</v>
      </c>
      <c r="C126" s="11"/>
    </row>
    <row r="127" spans="1:12">
      <c r="B127" s="4" t="s">
        <v>235</v>
      </c>
      <c r="C127" s="11"/>
    </row>
    <row r="128" spans="1:12">
      <c r="B128" s="4"/>
      <c r="C128" s="11"/>
    </row>
    <row r="129" spans="1:12">
      <c r="C129" s="11"/>
    </row>
    <row r="130" spans="1:12">
      <c r="B130" s="2" t="s">
        <v>58</v>
      </c>
      <c r="C130" s="11"/>
    </row>
    <row r="131" spans="1:12">
      <c r="C131" s="11"/>
    </row>
    <row r="132" spans="1:12" ht="25.5">
      <c r="A132" s="12">
        <v>16</v>
      </c>
      <c r="B132" s="3" t="s">
        <v>59</v>
      </c>
      <c r="C132" s="11"/>
    </row>
    <row r="133" spans="1:12">
      <c r="B133" s="4" t="s">
        <v>60</v>
      </c>
      <c r="C133" s="11">
        <f>IF('T1-3a. Paramedical'!C133="Yes",1,0)</f>
        <v>0</v>
      </c>
      <c r="D133" s="11">
        <f>IF('T1-3a. Paramedical'!D133="Yes",1,0)</f>
        <v>0</v>
      </c>
      <c r="E133" s="11">
        <f>IF('T1-3a. Paramedical'!E133="Yes",1,0)</f>
        <v>0</v>
      </c>
      <c r="F133" s="11">
        <f>IF('T1-3a. Paramedical'!F133="Yes",1,0)</f>
        <v>0</v>
      </c>
      <c r="G133" s="11">
        <f>IF('T1-3a. Paramedical'!G133="Yes",1,0)</f>
        <v>0</v>
      </c>
      <c r="H133" s="11">
        <f>IF('T1-3a. Paramedical'!H133="Yes",1,0)</f>
        <v>0</v>
      </c>
      <c r="I133" s="11">
        <f>IF('T1-3a. Paramedical'!I133="Yes",1,0)</f>
        <v>0</v>
      </c>
      <c r="J133" s="11">
        <f>IF('T1-3a. Paramedical'!J133="Yes",1,0)</f>
        <v>0</v>
      </c>
      <c r="K133" s="11">
        <f>IF('T1-3a. Paramedical'!K133="Yes",1,0)</f>
        <v>0</v>
      </c>
      <c r="L133" s="11">
        <f>IF('T1-3a. Paramedical'!L133="Yes",1,0)</f>
        <v>0</v>
      </c>
    </row>
    <row r="134" spans="1:12">
      <c r="B134" s="4" t="s">
        <v>61</v>
      </c>
      <c r="C134" s="11">
        <f>IF('T1-3a. Paramedical'!C134="Yes",1/3,0)</f>
        <v>0.33333333333333331</v>
      </c>
      <c r="D134" s="11">
        <f>IF('T1-3a. Paramedical'!D134="Yes",1/3,0)</f>
        <v>0</v>
      </c>
      <c r="E134" s="11">
        <f>IF('T1-3a. Paramedical'!E134="Yes",1/3,0)</f>
        <v>0</v>
      </c>
      <c r="F134" s="11">
        <f>IF('T1-3a. Paramedical'!F134="Yes",1/3,0)</f>
        <v>0</v>
      </c>
      <c r="G134" s="11">
        <f>IF('T1-3a. Paramedical'!G134="Yes",1/3,0)</f>
        <v>0.33333333333333331</v>
      </c>
      <c r="H134" s="11">
        <f>IF('T1-3a. Paramedical'!H134="Yes",1/3,0)</f>
        <v>0</v>
      </c>
      <c r="I134" s="11">
        <f>IF('T1-3a. Paramedical'!I134="Yes",1/3,0)</f>
        <v>0</v>
      </c>
      <c r="J134" s="11">
        <f>IF('T1-3a. Paramedical'!J134="Yes",1/3,0)</f>
        <v>0</v>
      </c>
      <c r="K134" s="11">
        <f>IF('T1-3a. Paramedical'!K134="Yes",1/3,0)</f>
        <v>0</v>
      </c>
      <c r="L134" s="11">
        <f>IF('T1-3a. Paramedical'!L134="Yes",1/3,0)</f>
        <v>0</v>
      </c>
    </row>
    <row r="135" spans="1:12">
      <c r="B135" s="4" t="s">
        <v>62</v>
      </c>
      <c r="C135" s="11">
        <f>IF('T1-3a. Paramedical'!C135="Yes",1/3,0)</f>
        <v>0.33333333333333331</v>
      </c>
      <c r="D135" s="11">
        <f>IF('T1-3a. Paramedical'!D135="Yes",1/3,0)</f>
        <v>0</v>
      </c>
      <c r="E135" s="11">
        <f>IF('T1-3a. Paramedical'!E135="Yes",1/3,0)</f>
        <v>0</v>
      </c>
      <c r="F135" s="11">
        <f>IF('T1-3a. Paramedical'!F135="Yes",1/3,0)</f>
        <v>0</v>
      </c>
      <c r="G135" s="11">
        <f>IF('T1-3a. Paramedical'!G135="Yes",1/3,0)</f>
        <v>0</v>
      </c>
      <c r="H135" s="11">
        <f>IF('T1-3a. Paramedical'!H135="Yes",1/3,0)</f>
        <v>0.33333333333333331</v>
      </c>
      <c r="I135" s="11">
        <f>IF('T1-3a. Paramedical'!I135="Yes",1/3,0)</f>
        <v>0</v>
      </c>
      <c r="J135" s="11">
        <f>IF('T1-3a. Paramedical'!J135="Yes",1/3,0)</f>
        <v>0</v>
      </c>
      <c r="K135" s="11">
        <f>IF('T1-3a. Paramedical'!K135="Yes",1/3,0)</f>
        <v>0</v>
      </c>
      <c r="L135" s="11">
        <f>IF('T1-3a. Paramedical'!L135="Yes",1/3,0)</f>
        <v>0</v>
      </c>
    </row>
    <row r="136" spans="1:12">
      <c r="B136" s="4" t="s">
        <v>63</v>
      </c>
      <c r="C136" s="11">
        <f>IF('T1-3a. Paramedical'!C136="Yes",1/3,0)</f>
        <v>0</v>
      </c>
      <c r="D136" s="11">
        <f>IF('T1-3a. Paramedical'!D136="Yes",1/3,0)</f>
        <v>0</v>
      </c>
      <c r="E136" s="11">
        <f>IF('T1-3a. Paramedical'!E136="Yes",1/3,0)</f>
        <v>0</v>
      </c>
      <c r="F136" s="11">
        <f>IF('T1-3a. Paramedical'!F136="Yes",1/3,0)</f>
        <v>0</v>
      </c>
      <c r="G136" s="11">
        <f>IF('T1-3a. Paramedical'!G136="Yes",1/3,0)</f>
        <v>0</v>
      </c>
      <c r="H136" s="11">
        <f>IF('T1-3a. Paramedical'!H136="Yes",1/3,0)</f>
        <v>0.33333333333333331</v>
      </c>
      <c r="I136" s="11">
        <f>IF('T1-3a. Paramedical'!I136="Yes",1/3,0)</f>
        <v>0</v>
      </c>
      <c r="J136" s="11">
        <f>IF('T1-3a. Paramedical'!J136="Yes",1/3,0)</f>
        <v>0</v>
      </c>
      <c r="K136" s="11">
        <f>IF('T1-3a. Paramedical'!K136="Yes",1/3,0)</f>
        <v>0</v>
      </c>
      <c r="L136" s="11">
        <f>IF('T1-3a. Paramedical'!L136="Yes",1/3,0)</f>
        <v>0</v>
      </c>
    </row>
    <row r="137" spans="1:12">
      <c r="B137" s="4" t="s">
        <v>64</v>
      </c>
      <c r="C137" s="11"/>
    </row>
    <row r="138" spans="1:12">
      <c r="B138" s="4" t="s">
        <v>235</v>
      </c>
      <c r="C138" s="11"/>
    </row>
    <row r="139" spans="1:12">
      <c r="B139" s="4"/>
      <c r="C139" s="11"/>
    </row>
    <row r="140" spans="1:12">
      <c r="C140" s="11"/>
    </row>
    <row r="141" spans="1:12">
      <c r="B141" s="2" t="s">
        <v>65</v>
      </c>
      <c r="C141" s="11"/>
    </row>
    <row r="142" spans="1:12">
      <c r="C142" s="11"/>
    </row>
    <row r="143" spans="1:12">
      <c r="A143" s="12" t="s">
        <v>68</v>
      </c>
      <c r="B143" s="3" t="s">
        <v>66</v>
      </c>
      <c r="C143" s="11"/>
    </row>
    <row r="144" spans="1:12">
      <c r="B144" s="4" t="s">
        <v>60</v>
      </c>
      <c r="C144" s="11">
        <f>IF('T1-3a. Paramedical'!C144="Yes",1,0)</f>
        <v>0</v>
      </c>
      <c r="D144" s="11">
        <f>IF('T1-3a. Paramedical'!D144="Yes",1,0)</f>
        <v>0</v>
      </c>
      <c r="E144" s="11">
        <f>IF('T1-3a. Paramedical'!E144="Yes",1,0)</f>
        <v>0</v>
      </c>
      <c r="F144" s="11">
        <f>IF('T1-3a. Paramedical'!F144="Yes",1,0)</f>
        <v>0</v>
      </c>
      <c r="G144" s="11">
        <f>IF('T1-3a. Paramedical'!G144="Yes",1,0)</f>
        <v>0</v>
      </c>
      <c r="H144" s="11">
        <f>IF('T1-3a. Paramedical'!H144="Yes",1,0)</f>
        <v>0</v>
      </c>
      <c r="I144" s="11">
        <f>IF('T1-3a. Paramedical'!I144="Yes",1,0)</f>
        <v>0</v>
      </c>
      <c r="J144" s="11">
        <f>IF('T1-3a. Paramedical'!J144="Yes",1,0)</f>
        <v>0</v>
      </c>
      <c r="K144" s="11">
        <f>IF('T1-3a. Paramedical'!K144="Yes",1,0)</f>
        <v>0</v>
      </c>
      <c r="L144" s="11">
        <f>IF('T1-3a. Paramedical'!L144="Yes",1,0)</f>
        <v>0</v>
      </c>
    </row>
    <row r="145" spans="1:12">
      <c r="B145" s="4" t="s">
        <v>67</v>
      </c>
      <c r="C145" s="11">
        <f>IF('T1-3a. Paramedical'!C145="Yes",0.5,0)</f>
        <v>0</v>
      </c>
      <c r="D145" s="11">
        <f>IF('T1-3a. Paramedical'!D145="Yes",0.5,0)</f>
        <v>0</v>
      </c>
      <c r="E145" s="11">
        <f>IF('T1-3a. Paramedical'!E145="Yes",0.5,0)</f>
        <v>0</v>
      </c>
      <c r="F145" s="11">
        <f>IF('T1-3a. Paramedical'!F145="Yes",0.5,0)</f>
        <v>0</v>
      </c>
      <c r="G145" s="11">
        <f>IF('T1-3a. Paramedical'!G145="Yes",0.5,0)</f>
        <v>0</v>
      </c>
      <c r="H145" s="11">
        <f>IF('T1-3a. Paramedical'!H145="Yes",0.5,0)</f>
        <v>0</v>
      </c>
      <c r="I145" s="11">
        <f>IF('T1-3a. Paramedical'!I145="Yes",0.5,0)</f>
        <v>0</v>
      </c>
      <c r="J145" s="11">
        <f>IF('T1-3a. Paramedical'!J145="Yes",0.5,0)</f>
        <v>0</v>
      </c>
      <c r="K145" s="11">
        <f>IF('T1-3a. Paramedical'!K145="Yes",0.5,0)</f>
        <v>0</v>
      </c>
      <c r="L145" s="11">
        <f>IF('T1-3a. Paramedical'!L145="Yes",0.5,0)</f>
        <v>0</v>
      </c>
    </row>
    <row r="146" spans="1:12">
      <c r="B146" s="4" t="s">
        <v>71</v>
      </c>
      <c r="C146" s="11">
        <f>IF('T1-3a. Paramedical'!C146="Yes",0.5,0)</f>
        <v>0</v>
      </c>
      <c r="D146" s="11">
        <f>IF('T1-3a. Paramedical'!D146="Yes",0.5,0)</f>
        <v>0</v>
      </c>
      <c r="E146" s="11">
        <f>IF('T1-3a. Paramedical'!E146="Yes",0.5,0)</f>
        <v>0</v>
      </c>
      <c r="F146" s="11">
        <f>IF('T1-3a. Paramedical'!F146="Yes",0.5,0)</f>
        <v>0</v>
      </c>
      <c r="G146" s="11">
        <f>IF('T1-3a. Paramedical'!G146="Yes",0.5,0)</f>
        <v>0</v>
      </c>
      <c r="H146" s="11">
        <f>IF('T1-3a. Paramedical'!H146="Yes",0.5,0)</f>
        <v>0.5</v>
      </c>
      <c r="I146" s="11">
        <f>IF('T1-3a. Paramedical'!I146="Yes",0.5,0)</f>
        <v>0</v>
      </c>
      <c r="J146" s="11">
        <f>IF('T1-3a. Paramedical'!J146="Yes",0.5,0)</f>
        <v>0</v>
      </c>
      <c r="K146" s="11">
        <f>IF('T1-3a. Paramedical'!K146="Yes",0.5,0)</f>
        <v>0</v>
      </c>
      <c r="L146" s="11">
        <f>IF('T1-3a. Paramedical'!L146="Yes",0.5,0)</f>
        <v>0</v>
      </c>
    </row>
    <row r="147" spans="1:12">
      <c r="B147" s="4" t="s">
        <v>29</v>
      </c>
      <c r="C147" s="11"/>
    </row>
    <row r="148" spans="1:12">
      <c r="B148" s="4" t="s">
        <v>235</v>
      </c>
      <c r="C148" s="11"/>
    </row>
    <row r="149" spans="1:12">
      <c r="B149" s="4"/>
      <c r="C149" s="11"/>
    </row>
    <row r="150" spans="1:12">
      <c r="C150" s="11"/>
    </row>
    <row r="151" spans="1:12">
      <c r="B151" s="2" t="s">
        <v>72</v>
      </c>
      <c r="C151" s="11"/>
    </row>
    <row r="152" spans="1:12">
      <c r="C152" s="11"/>
    </row>
    <row r="153" spans="1:12">
      <c r="A153" s="12">
        <v>18</v>
      </c>
      <c r="B153" s="3" t="s">
        <v>73</v>
      </c>
      <c r="C153" s="11"/>
    </row>
    <row r="154" spans="1:12">
      <c r="B154" s="4" t="s">
        <v>75</v>
      </c>
      <c r="C154" s="11"/>
    </row>
    <row r="155" spans="1:12">
      <c r="B155" s="4" t="s">
        <v>74</v>
      </c>
      <c r="C155" s="11">
        <f>IF('T1-3a. Paramedical'!C155="","..",(100-'T1-3a. Paramedical'!C155)/100)</f>
        <v>0</v>
      </c>
      <c r="D155" s="11">
        <f>IF('T1-3a. Paramedical'!D155="","..",(100-'T1-3a. Paramedical'!D155)/100)</f>
        <v>0</v>
      </c>
      <c r="E155" s="11">
        <f>IF('T1-3a. Paramedical'!E155="","..",(100-'T1-3a. Paramedical'!E155)/100)</f>
        <v>0</v>
      </c>
      <c r="F155" s="11">
        <f>IF('T1-3a. Paramedical'!F155="","..",(100-'T1-3a. Paramedical'!F155)/100)</f>
        <v>0</v>
      </c>
      <c r="G155" s="11">
        <f>IF('T1-3a. Paramedical'!G155="","..",(100-'T1-3a. Paramedical'!G155)/100)</f>
        <v>0</v>
      </c>
      <c r="H155" s="11">
        <f>IF('T1-3a. Paramedical'!H155="","..",(100-'T1-3a. Paramedical'!H155)/100)</f>
        <v>0</v>
      </c>
      <c r="I155" s="11">
        <f>IF('T1-3a. Paramedical'!I155="","..",(100-'T1-3a. Paramedical'!I155)/100)</f>
        <v>0</v>
      </c>
      <c r="J155" s="11">
        <f>IF('T1-3a. Paramedical'!J155="","..",(100-'T1-3a. Paramedical'!J155)/100)</f>
        <v>0</v>
      </c>
      <c r="K155" s="11">
        <f>IF('T1-3a. Paramedical'!K155="","..",(100-'T1-3a. Paramedical'!K155)/100)</f>
        <v>0</v>
      </c>
      <c r="L155" s="11">
        <f>IF('T1-3a. Paramedical'!L155="","..",(100-'T1-3a. Paramedical'!L155)/100)</f>
        <v>0</v>
      </c>
    </row>
    <row r="156" spans="1:12">
      <c r="B156" s="4" t="s">
        <v>76</v>
      </c>
      <c r="C156" s="11"/>
    </row>
    <row r="157" spans="1:12">
      <c r="B157" s="4" t="s">
        <v>74</v>
      </c>
      <c r="C157" s="11">
        <f>IF('T1-3a. Paramedical'!C157="","..",(100-'T1-3a. Paramedical'!C157)/100)</f>
        <v>0</v>
      </c>
      <c r="D157" s="11">
        <f>IF('T1-3a. Paramedical'!D157="","..",(100-'T1-3a. Paramedical'!D157)/100)</f>
        <v>0</v>
      </c>
      <c r="E157" s="11">
        <f>IF('T1-3a. Paramedical'!E157="","..",(100-'T1-3a. Paramedical'!E157)/100)</f>
        <v>0</v>
      </c>
      <c r="F157" s="11">
        <f>IF('T1-3a. Paramedical'!F157="","..",(100-'T1-3a. Paramedical'!F157)/100)</f>
        <v>0</v>
      </c>
      <c r="G157" s="11">
        <f>IF('T1-3a. Paramedical'!G157="","..",(100-'T1-3a. Paramedical'!G157)/100)</f>
        <v>0</v>
      </c>
      <c r="H157" s="11">
        <f>IF('T1-3a. Paramedical'!H157="","..",(100-'T1-3a. Paramedical'!H157)/100)</f>
        <v>0</v>
      </c>
      <c r="I157" s="11">
        <f>IF('T1-3a. Paramedical'!I157="","..",(100-'T1-3a. Paramedical'!I157)/100)</f>
        <v>0</v>
      </c>
      <c r="J157" s="11">
        <f>IF('T1-3a. Paramedical'!J157="","..",(100-'T1-3a. Paramedical'!J157)/100)</f>
        <v>0</v>
      </c>
      <c r="K157" s="11">
        <f>IF('T1-3a. Paramedical'!K157="","..",(100-'T1-3a. Paramedical'!K157)/100)</f>
        <v>0</v>
      </c>
      <c r="L157" s="11">
        <f>IF('T1-3a. Paramedical'!L157="","..",(100-'T1-3a. Paramedical'!L157)/100)</f>
        <v>0</v>
      </c>
    </row>
    <row r="158" spans="1:12">
      <c r="B158" s="4" t="s">
        <v>235</v>
      </c>
      <c r="C158" s="11"/>
    </row>
    <row r="159" spans="1:12">
      <c r="B159" s="4"/>
      <c r="C159" s="11"/>
    </row>
    <row r="160" spans="1:12">
      <c r="A160" s="12">
        <v>19</v>
      </c>
      <c r="B160" s="3" t="s">
        <v>77</v>
      </c>
      <c r="C160" s="11"/>
    </row>
    <row r="161" spans="1:12">
      <c r="B161" s="4" t="s">
        <v>75</v>
      </c>
      <c r="C161" s="11"/>
    </row>
    <row r="162" spans="1:12" s="19" customFormat="1">
      <c r="A162" s="12"/>
      <c r="B162" s="4" t="s">
        <v>78</v>
      </c>
      <c r="C162" s="11">
        <f>IF('T1-3a. Paramedical'!C162="","..",IF('T1-3a. Paramedical'!C162="NA",0.75,(100-'T1-3a. Paramedical'!C162)/100))</f>
        <v>0.75</v>
      </c>
      <c r="D162" s="11">
        <f>IF('T1-3a. Paramedical'!D162="","..",IF('T1-3a. Paramedical'!D162="NA",0.75,(100-'T1-3a. Paramedical'!D162)/100))</f>
        <v>0</v>
      </c>
      <c r="E162" s="11">
        <f>IF('T1-3a. Paramedical'!E162="","..",IF('T1-3a. Paramedical'!E162="NA",0.75,(100-'T1-3a. Paramedical'!E162)/100))</f>
        <v>1</v>
      </c>
      <c r="F162" s="11">
        <f>IF('T1-3a. Paramedical'!F162="","..",IF('T1-3a. Paramedical'!F162="NA",0.75,(100-'T1-3a. Paramedical'!F162)/100))</f>
        <v>0.75</v>
      </c>
      <c r="G162" s="11">
        <f>IF('T1-3a. Paramedical'!G162="","..",IF('T1-3a. Paramedical'!G162="NA",0.75,(100-'T1-3a. Paramedical'!G162)/100))</f>
        <v>0.3</v>
      </c>
      <c r="H162" s="11">
        <f>IF('T1-3a. Paramedical'!H162="","..",IF('T1-3a. Paramedical'!H162="NA",0.75,(100-'T1-3a. Paramedical'!H162)/100))</f>
        <v>1</v>
      </c>
      <c r="I162" s="11">
        <f>IF('T1-3a. Paramedical'!I162="","..",IF('T1-3a. Paramedical'!I162="NA",0.75,(100-'T1-3a. Paramedical'!I162)/100))</f>
        <v>0.75</v>
      </c>
      <c r="J162" s="11">
        <f>IF('T1-3a. Paramedical'!J162="","..",IF('T1-3a. Paramedical'!J162="NA",0.75,(100-'T1-3a. Paramedical'!J162)/100))</f>
        <v>0</v>
      </c>
      <c r="K162" s="11">
        <f>IF('T1-3a. Paramedical'!K162="","..",IF('T1-3a. Paramedical'!K162="NA",0.75,(100-'T1-3a. Paramedical'!K162)/100))</f>
        <v>0.51</v>
      </c>
      <c r="L162" s="11">
        <f>IF('T1-3a. Paramedical'!L162="","..",IF('T1-3a. Paramedical'!L162="NA",0.75,(100-'T1-3a. Paramedical'!L162)/100))</f>
        <v>0</v>
      </c>
    </row>
    <row r="163" spans="1:12">
      <c r="A163" s="20"/>
      <c r="B163" s="4" t="s">
        <v>76</v>
      </c>
      <c r="C163" s="11"/>
    </row>
    <row r="164" spans="1:12" s="19" customFormat="1">
      <c r="A164" s="12"/>
      <c r="B164" s="4" t="s">
        <v>78</v>
      </c>
      <c r="C164" s="11">
        <f>IF('T1-3a. Paramedical'!C164="","..",IF('T1-3a. Paramedical'!C164="NA",0.75,(100-'T1-3a. Paramedical'!C164)/100))</f>
        <v>0.75</v>
      </c>
      <c r="D164" s="11">
        <f>IF('T1-3a. Paramedical'!D164="","..",IF('T1-3a. Paramedical'!D164="NA",0.75,(100-'T1-3a. Paramedical'!D164)/100))</f>
        <v>0</v>
      </c>
      <c r="E164" s="11">
        <f>IF('T1-3a. Paramedical'!E164="","..",IF('T1-3a. Paramedical'!E164="NA",0.75,(100-'T1-3a. Paramedical'!E164)/100))</f>
        <v>0.51</v>
      </c>
      <c r="F164" s="11">
        <f>IF('T1-3a. Paramedical'!F164="","..",IF('T1-3a. Paramedical'!F164="NA",0.75,(100-'T1-3a. Paramedical'!F164)/100))</f>
        <v>0.75</v>
      </c>
      <c r="G164" s="11">
        <f>IF('T1-3a. Paramedical'!G164="","..",IF('T1-3a. Paramedical'!G164="NA",0.75,(100-'T1-3a. Paramedical'!G164)/100))</f>
        <v>0.3</v>
      </c>
      <c r="H164" s="11">
        <f>IF('T1-3a. Paramedical'!H164="","..",IF('T1-3a. Paramedical'!H164="NA",0.75,(100-'T1-3a. Paramedical'!H164)/100))</f>
        <v>1</v>
      </c>
      <c r="I164" s="11">
        <f>IF('T1-3a. Paramedical'!I164="","..",IF('T1-3a. Paramedical'!I164="NA",0.75,(100-'T1-3a. Paramedical'!I164)/100))</f>
        <v>0.75</v>
      </c>
      <c r="J164" s="11">
        <f>IF('T1-3a. Paramedical'!J164="","..",IF('T1-3a. Paramedical'!J164="NA",0.75,(100-'T1-3a. Paramedical'!J164)/100))</f>
        <v>0</v>
      </c>
      <c r="K164" s="11">
        <f>IF('T1-3a. Paramedical'!K164="","..",IF('T1-3a. Paramedical'!K164="NA",0.75,(100-'T1-3a. Paramedical'!K164)/100))</f>
        <v>0.51</v>
      </c>
      <c r="L164" s="11">
        <f>IF('T1-3a. Paramedical'!L164="","..",IF('T1-3a. Paramedical'!L164="NA",0.75,(100-'T1-3a. Paramedical'!L164)/100))</f>
        <v>0</v>
      </c>
    </row>
    <row r="165" spans="1:12" s="19" customFormat="1">
      <c r="A165" s="12"/>
      <c r="B165" s="4" t="s">
        <v>235</v>
      </c>
      <c r="C165" s="11"/>
      <c r="D165" s="11"/>
      <c r="E165" s="11"/>
      <c r="F165" s="11"/>
      <c r="G165" s="11"/>
      <c r="H165" s="11"/>
      <c r="I165" s="11"/>
      <c r="J165" s="11"/>
      <c r="K165" s="11"/>
      <c r="L165" s="11"/>
    </row>
    <row r="166" spans="1:12" s="19" customFormat="1">
      <c r="A166" s="12"/>
      <c r="B166" s="4"/>
      <c r="C166" s="11"/>
      <c r="D166" s="11"/>
      <c r="E166" s="11"/>
      <c r="F166" s="11"/>
      <c r="G166" s="11"/>
      <c r="H166" s="11"/>
      <c r="I166" s="11"/>
      <c r="J166" s="11"/>
      <c r="K166" s="11"/>
      <c r="L166" s="11"/>
    </row>
    <row r="167" spans="1:12">
      <c r="A167" s="20">
        <v>20</v>
      </c>
      <c r="B167" s="3" t="s">
        <v>195</v>
      </c>
      <c r="C167" s="11"/>
    </row>
    <row r="168" spans="1:12">
      <c r="B168" s="4" t="s">
        <v>75</v>
      </c>
      <c r="C168" s="11"/>
    </row>
    <row r="169" spans="1:12">
      <c r="B169" s="4" t="s">
        <v>79</v>
      </c>
      <c r="C169" s="11">
        <f>IF('T1-3a. Paramedical'!C169="","..",IF('T1-3a. Paramedical'!C169="&lt;100",0.01,(100-'T1-3a. Paramedical'!C169)/100))</f>
        <v>0</v>
      </c>
      <c r="D169" s="11">
        <f>IF('T1-3a. Paramedical'!D169="","..",IF('T1-3a. Paramedical'!D169="&lt;100",0.01,(100-'T1-3a. Paramedical'!D169)/100))</f>
        <v>0.01</v>
      </c>
      <c r="E169" s="11">
        <f>IF('T1-3a. Paramedical'!E169="","..",IF('T1-3a. Paramedical'!E169="&lt;100",0.01,(100-'T1-3a. Paramedical'!E169)/100))</f>
        <v>0</v>
      </c>
      <c r="F169" s="11">
        <f>IF('T1-3a. Paramedical'!F169="","..",IF('T1-3a. Paramedical'!F169="&lt;100",0.01,(100-'T1-3a. Paramedical'!F169)/100))</f>
        <v>0.01</v>
      </c>
      <c r="G169" s="11">
        <f>IF('T1-3a. Paramedical'!G169="","..",IF('T1-3a. Paramedical'!G169="&lt;100",0.01,(100-'T1-3a. Paramedical'!G169)/100))</f>
        <v>0.01</v>
      </c>
      <c r="H169" s="11">
        <f>IF('T1-3a. Paramedical'!H169="","..",IF('T1-3a. Paramedical'!H169="&lt;100",0.01,(100-'T1-3a. Paramedical'!H169)/100))</f>
        <v>0</v>
      </c>
      <c r="I169" s="11">
        <f>IF('T1-3a. Paramedical'!I169="","..",IF('T1-3a. Paramedical'!I169="&lt;100",0.01,(100-'T1-3a. Paramedical'!I169)/100))</f>
        <v>0</v>
      </c>
      <c r="J169" s="11">
        <f>IF('T1-3a. Paramedical'!J169="","..",IF('T1-3a. Paramedical'!J169="&lt;100",0.01,(100-'T1-3a. Paramedical'!J169)/100))</f>
        <v>0</v>
      </c>
      <c r="K169" s="11">
        <f>IF('T1-3a. Paramedical'!K169="","..",IF('T1-3a. Paramedical'!K169="&lt;100",0.01,(100-'T1-3a. Paramedical'!K169)/100))</f>
        <v>0</v>
      </c>
      <c r="L169" s="11">
        <f>IF('T1-3a. Paramedical'!L169="","..",IF('T1-3a. Paramedical'!L169="&lt;100",0.01,(100-'T1-3a. Paramedical'!L169)/100))</f>
        <v>0</v>
      </c>
    </row>
    <row r="170" spans="1:12">
      <c r="B170" s="4" t="s">
        <v>76</v>
      </c>
      <c r="C170" s="11"/>
    </row>
    <row r="171" spans="1:12">
      <c r="B171" s="4" t="s">
        <v>79</v>
      </c>
      <c r="C171" s="11">
        <f>IF('T1-3a. Paramedical'!C171="","..",IF('T1-3a. Paramedical'!C171="&lt;100",0.01,(100-'T1-3a. Paramedical'!C171)/100))</f>
        <v>0</v>
      </c>
      <c r="D171" s="11">
        <f>IF('T1-3a. Paramedical'!D171="","..",IF('T1-3a. Paramedical'!D171="&lt;100",0.01,(100-'T1-3a. Paramedical'!D171)/100))</f>
        <v>0.01</v>
      </c>
      <c r="E171" s="11">
        <f>IF('T1-3a. Paramedical'!E171="","..",IF('T1-3a. Paramedical'!E171="&lt;100",0.01,(100-'T1-3a. Paramedical'!E171)/100))</f>
        <v>0</v>
      </c>
      <c r="F171" s="11">
        <f>IF('T1-3a. Paramedical'!F171="","..",IF('T1-3a. Paramedical'!F171="&lt;100",0.01,(100-'T1-3a. Paramedical'!F171)/100))</f>
        <v>0.01</v>
      </c>
      <c r="G171" s="11">
        <f>IF('T1-3a. Paramedical'!G171="","..",IF('T1-3a. Paramedical'!G171="&lt;100",0.01,(100-'T1-3a. Paramedical'!G171)/100))</f>
        <v>0.01</v>
      </c>
      <c r="H171" s="11">
        <f>IF('T1-3a. Paramedical'!H171="","..",IF('T1-3a. Paramedical'!H171="&lt;100",0.01,(100-'T1-3a. Paramedical'!H171)/100))</f>
        <v>0</v>
      </c>
      <c r="I171" s="11">
        <f>IF('T1-3a. Paramedical'!I171="","..",IF('T1-3a. Paramedical'!I171="&lt;100",0.01,(100-'T1-3a. Paramedical'!I171)/100))</f>
        <v>0</v>
      </c>
      <c r="J171" s="11">
        <f>IF('T1-3a. Paramedical'!J171="","..",IF('T1-3a. Paramedical'!J171="&lt;100",0.01,(100-'T1-3a. Paramedical'!J171)/100))</f>
        <v>0</v>
      </c>
      <c r="K171" s="11">
        <f>IF('T1-3a. Paramedical'!K171="","..",IF('T1-3a. Paramedical'!K171="&lt;100",0.01,(100-'T1-3a. Paramedical'!K171)/100))</f>
        <v>0</v>
      </c>
      <c r="L171" s="11">
        <f>IF('T1-3a. Paramedical'!L171="","..",IF('T1-3a. Paramedical'!L171="&lt;100",0.01,(100-'T1-3a. Paramedical'!L171)/100))</f>
        <v>0</v>
      </c>
    </row>
    <row r="172" spans="1:12">
      <c r="B172" s="4" t="s">
        <v>235</v>
      </c>
      <c r="C172" s="11"/>
    </row>
    <row r="173" spans="1:12">
      <c r="B173" s="4"/>
      <c r="C173" s="11"/>
    </row>
    <row r="174" spans="1:12">
      <c r="B174" s="4"/>
      <c r="C174" s="11"/>
    </row>
    <row r="175" spans="1:12">
      <c r="B175" s="2" t="s">
        <v>80</v>
      </c>
      <c r="C175" s="11"/>
    </row>
    <row r="176" spans="1:12">
      <c r="B176" s="4"/>
      <c r="C176" s="11"/>
    </row>
    <row r="177" spans="1:3">
      <c r="A177" s="12">
        <v>21</v>
      </c>
      <c r="B177" s="3" t="s">
        <v>81</v>
      </c>
      <c r="C177" s="11"/>
    </row>
    <row r="178" spans="1:3">
      <c r="B178" s="4" t="s">
        <v>82</v>
      </c>
      <c r="C178" s="11"/>
    </row>
    <row r="179" spans="1:3">
      <c r="B179" s="4" t="s">
        <v>83</v>
      </c>
      <c r="C179" s="11"/>
    </row>
    <row r="180" spans="1:3">
      <c r="B180" s="4" t="s">
        <v>84</v>
      </c>
      <c r="C180" s="11"/>
    </row>
    <row r="181" spans="1:3">
      <c r="B181" s="4" t="s">
        <v>10</v>
      </c>
      <c r="C181" s="11"/>
    </row>
    <row r="182" spans="1:3">
      <c r="B182" s="4" t="s">
        <v>235</v>
      </c>
      <c r="C182" s="11"/>
    </row>
    <row r="183" spans="1:3">
      <c r="B183" s="4"/>
      <c r="C183" s="11"/>
    </row>
    <row r="184" spans="1:3">
      <c r="A184" s="12">
        <v>22</v>
      </c>
      <c r="B184" s="3" t="s">
        <v>85</v>
      </c>
      <c r="C184" s="11"/>
    </row>
    <row r="185" spans="1:3">
      <c r="B185" s="4" t="s">
        <v>95</v>
      </c>
      <c r="C185" s="11"/>
    </row>
    <row r="186" spans="1:3">
      <c r="B186" s="4" t="s">
        <v>96</v>
      </c>
      <c r="C186" s="11"/>
    </row>
    <row r="187" spans="1:3">
      <c r="B187" s="4" t="s">
        <v>97</v>
      </c>
      <c r="C187" s="11"/>
    </row>
    <row r="188" spans="1:3">
      <c r="B188" s="4" t="s">
        <v>98</v>
      </c>
      <c r="C188" s="11"/>
    </row>
    <row r="189" spans="1:3">
      <c r="B189" s="4" t="s">
        <v>99</v>
      </c>
      <c r="C189" s="11"/>
    </row>
    <row r="190" spans="1:3">
      <c r="B190" s="4" t="s">
        <v>235</v>
      </c>
      <c r="C190" s="11"/>
    </row>
    <row r="191" spans="1:3">
      <c r="B191" s="4"/>
      <c r="C191" s="11"/>
    </row>
    <row r="192" spans="1:3" ht="25.5">
      <c r="A192" s="12">
        <v>23</v>
      </c>
      <c r="B192" s="3" t="s">
        <v>100</v>
      </c>
      <c r="C192" s="11"/>
    </row>
    <row r="193" spans="1:12">
      <c r="B193" s="4" t="s">
        <v>101</v>
      </c>
      <c r="C193" s="11"/>
    </row>
    <row r="194" spans="1:12">
      <c r="B194" s="4" t="s">
        <v>235</v>
      </c>
      <c r="C194" s="11"/>
    </row>
    <row r="195" spans="1:12">
      <c r="B195" s="4"/>
      <c r="C195" s="11"/>
    </row>
    <row r="196" spans="1:12">
      <c r="A196" s="12">
        <v>24</v>
      </c>
      <c r="B196" s="3" t="s">
        <v>102</v>
      </c>
      <c r="C196" s="11"/>
    </row>
    <row r="197" spans="1:12">
      <c r="B197" s="4" t="s">
        <v>103</v>
      </c>
      <c r="C197" s="11">
        <f>IF('T1-3a. Paramedical'!C197="Yes",1,IF('T1-3a. Paramedical'!C198="Yes",0.75,IF('T1-3a. Paramedical'!C199="Yes",0.5,IF('T1-3a. Paramedical'!C200="yes",0.5,0))))</f>
        <v>0.5</v>
      </c>
      <c r="D197" s="11">
        <f>IF('T1-3a. Paramedical'!D197="Yes",1,IF('T1-3a. Paramedical'!D198="Yes",0.75,IF('T1-3a. Paramedical'!D199="Yes",0.5,IF('T1-3a. Paramedical'!D200="yes",0.5,0))))</f>
        <v>0</v>
      </c>
      <c r="E197" s="11">
        <f>IF('T1-3a. Paramedical'!E197="Yes",1,IF('T1-3a. Paramedical'!E198="Yes",0.75,IF('T1-3a. Paramedical'!E199="Yes",0.5,IF('T1-3a. Paramedical'!E200="yes",0.5,0))))</f>
        <v>0</v>
      </c>
      <c r="F197" s="11">
        <f>IF('T1-3a. Paramedical'!F197="Yes",1,IF('T1-3a. Paramedical'!F198="Yes",0.75,IF('T1-3a. Paramedical'!F199="Yes",0.5,IF('T1-3a. Paramedical'!F200="yes",0.5,0))))</f>
        <v>0.5</v>
      </c>
      <c r="G197" s="11">
        <f>IF('T1-3a. Paramedical'!G197="Yes",1,IF('T1-3a. Paramedical'!G198="Yes",0.75,IF('T1-3a. Paramedical'!G199="Yes",0.5,IF('T1-3a. Paramedical'!G200="yes",0.5,0))))</f>
        <v>0.5</v>
      </c>
      <c r="H197" s="11">
        <f>IF('T1-3a. Paramedical'!H197="Yes",1,IF('T1-3a. Paramedical'!H198="Yes",0.75,IF('T1-3a. Paramedical'!H199="Yes",0.5,IF('T1-3a. Paramedical'!H200="yes",0.5,0))))</f>
        <v>0.5</v>
      </c>
      <c r="I197" s="11">
        <f>IF('T1-3a. Paramedical'!I197="Yes",1,IF('T1-3a. Paramedical'!I198="Yes",0.75,IF('T1-3a. Paramedical'!I199="Yes",0.5,IF('T1-3a. Paramedical'!I200="yes",0.5,0))))</f>
        <v>0.5</v>
      </c>
      <c r="J197" s="11">
        <f>IF('T1-3a. Paramedical'!J197="Yes",1,IF('T1-3a. Paramedical'!J198="Yes",0.75,IF('T1-3a. Paramedical'!J199="Yes",0.5,IF('T1-3a. Paramedical'!J200="yes",0.5,0))))</f>
        <v>0</v>
      </c>
      <c r="K197" s="11">
        <f>IF('T1-3a. Paramedical'!K197="Yes",1,IF('T1-3a. Paramedical'!K198="Yes",0.75,IF('T1-3a. Paramedical'!K199="Yes",0.5,IF('T1-3a. Paramedical'!K200="yes",0.5,0))))</f>
        <v>0.75</v>
      </c>
      <c r="L197" s="11">
        <f>IF('T1-3a. Paramedical'!L197="Yes",1,IF('T1-3a. Paramedical'!L198="Yes",0.75,IF('T1-3a. Paramedical'!L199="Yes",0.5,IF('T1-3a. Paramedical'!L200="yes",0.5,0))))</f>
        <v>0</v>
      </c>
    </row>
    <row r="198" spans="1:12">
      <c r="B198" s="4" t="s">
        <v>104</v>
      </c>
      <c r="C198" s="11"/>
    </row>
    <row r="199" spans="1:12">
      <c r="B199" s="4" t="s">
        <v>105</v>
      </c>
      <c r="C199" s="11"/>
    </row>
    <row r="200" spans="1:12">
      <c r="B200" s="4" t="s">
        <v>106</v>
      </c>
      <c r="C200" s="11"/>
    </row>
    <row r="201" spans="1:12">
      <c r="B201" s="4" t="s">
        <v>107</v>
      </c>
      <c r="C201" s="11"/>
    </row>
    <row r="202" spans="1:12">
      <c r="B202" s="4" t="s">
        <v>99</v>
      </c>
      <c r="C202" s="11"/>
    </row>
    <row r="203" spans="1:12">
      <c r="B203" s="4" t="s">
        <v>235</v>
      </c>
      <c r="C203" s="11"/>
    </row>
    <row r="204" spans="1:12">
      <c r="B204" s="4"/>
      <c r="C204" s="11"/>
    </row>
    <row r="205" spans="1:12" ht="38.25">
      <c r="A205" s="12">
        <v>25</v>
      </c>
      <c r="B205" s="3" t="s">
        <v>108</v>
      </c>
      <c r="C205" s="11">
        <f>IF('T1-3a. Paramedical'!C205="Yes",1,0)</f>
        <v>0</v>
      </c>
      <c r="D205" s="11">
        <f>IF('T1-3a. Paramedical'!D205="Yes",1,0)</f>
        <v>0</v>
      </c>
      <c r="E205" s="11">
        <f>IF('T1-3a. Paramedical'!E205="Yes",1,0)</f>
        <v>0</v>
      </c>
      <c r="F205" s="11">
        <f>IF('T1-3a. Paramedical'!F205="Yes",1,0)</f>
        <v>0</v>
      </c>
      <c r="G205" s="11">
        <f>IF('T1-3a. Paramedical'!G205="Yes",1,0)</f>
        <v>0</v>
      </c>
      <c r="H205" s="11">
        <f>IF('T1-3a. Paramedical'!H205="Yes",1,0)</f>
        <v>1</v>
      </c>
      <c r="I205" s="11">
        <f>IF('T1-3a. Paramedical'!I205="Yes",1,0)</f>
        <v>0</v>
      </c>
      <c r="J205" s="11">
        <f>IF('T1-3a. Paramedical'!J205="Yes",1,0)</f>
        <v>0</v>
      </c>
      <c r="K205" s="11">
        <f>IF('T1-3a. Paramedical'!K205="Yes",1,0)</f>
        <v>1</v>
      </c>
      <c r="L205" s="11">
        <f>IF('T1-3a. Paramedical'!L205="Yes",1,0)</f>
        <v>1</v>
      </c>
    </row>
    <row r="206" spans="1:12">
      <c r="B206" s="4" t="s">
        <v>101</v>
      </c>
      <c r="C206" s="11"/>
    </row>
    <row r="207" spans="1:12">
      <c r="B207" s="4" t="s">
        <v>235</v>
      </c>
      <c r="C207" s="11"/>
    </row>
    <row r="208" spans="1:12">
      <c r="B208" s="4"/>
      <c r="C208" s="11"/>
    </row>
    <row r="209" spans="1:3" ht="25.5">
      <c r="A209" s="12">
        <v>26</v>
      </c>
      <c r="B209" s="3" t="s">
        <v>109</v>
      </c>
      <c r="C209" s="11"/>
    </row>
    <row r="210" spans="1:3">
      <c r="B210" s="4" t="s">
        <v>110</v>
      </c>
      <c r="C210" s="11"/>
    </row>
    <row r="211" spans="1:3">
      <c r="B211" s="4" t="s">
        <v>111</v>
      </c>
      <c r="C211" s="11"/>
    </row>
    <row r="212" spans="1:3">
      <c r="B212" s="4" t="s">
        <v>112</v>
      </c>
      <c r="C212" s="11"/>
    </row>
    <row r="213" spans="1:3">
      <c r="B213" s="4" t="s">
        <v>34</v>
      </c>
      <c r="C213" s="11"/>
    </row>
    <row r="214" spans="1:3">
      <c r="B214" s="4" t="s">
        <v>235</v>
      </c>
      <c r="C214" s="11"/>
    </row>
    <row r="215" spans="1:3">
      <c r="B215" s="4"/>
      <c r="C215" s="11"/>
    </row>
    <row r="216" spans="1:3" ht="25.5">
      <c r="A216" s="12">
        <v>27</v>
      </c>
      <c r="B216" s="3" t="s">
        <v>113</v>
      </c>
      <c r="C216" s="11"/>
    </row>
    <row r="217" spans="1:3">
      <c r="B217" s="4" t="s">
        <v>114</v>
      </c>
      <c r="C217" s="11"/>
    </row>
    <row r="218" spans="1:3">
      <c r="B218" s="4" t="s">
        <v>115</v>
      </c>
      <c r="C218" s="11"/>
    </row>
    <row r="219" spans="1:3">
      <c r="B219" s="4" t="s">
        <v>235</v>
      </c>
      <c r="C219" s="11"/>
    </row>
    <row r="220" spans="1:3">
      <c r="B220" s="4"/>
      <c r="C220" s="11"/>
    </row>
    <row r="221" spans="1:3" ht="25.5">
      <c r="A221" s="12">
        <v>28</v>
      </c>
      <c r="B221" s="4" t="s">
        <v>116</v>
      </c>
      <c r="C221" s="11"/>
    </row>
    <row r="222" spans="1:3">
      <c r="B222" s="4" t="s">
        <v>114</v>
      </c>
      <c r="C222" s="11"/>
    </row>
    <row r="223" spans="1:3">
      <c r="B223" s="4" t="s">
        <v>117</v>
      </c>
      <c r="C223" s="11"/>
    </row>
    <row r="224" spans="1:3">
      <c r="B224" s="4" t="s">
        <v>235</v>
      </c>
      <c r="C224" s="11"/>
    </row>
    <row r="225" spans="1:12">
      <c r="B225" s="4"/>
      <c r="C225" s="11"/>
    </row>
    <row r="226" spans="1:12">
      <c r="B226" s="4"/>
      <c r="C226" s="11"/>
    </row>
    <row r="227" spans="1:12">
      <c r="B227" s="2" t="s">
        <v>118</v>
      </c>
      <c r="C227" s="11"/>
    </row>
    <row r="228" spans="1:12">
      <c r="B228" s="4"/>
      <c r="C228" s="11"/>
    </row>
    <row r="229" spans="1:12">
      <c r="A229" s="12">
        <v>29</v>
      </c>
      <c r="B229" s="3" t="s">
        <v>120</v>
      </c>
      <c r="C229" s="11">
        <f>IF('T1-3a. Paramedical'!C229="Yes",1,0)</f>
        <v>1</v>
      </c>
      <c r="D229" s="11">
        <f>IF('T1-3a. Paramedical'!D229="Yes",1,0)</f>
        <v>1</v>
      </c>
      <c r="E229" s="11">
        <f>IF('T1-3a. Paramedical'!E229="Yes",1,0)</f>
        <v>0</v>
      </c>
      <c r="F229" s="11">
        <f>IF('T1-3a. Paramedical'!F229="Yes",1,0)</f>
        <v>0</v>
      </c>
      <c r="G229" s="11">
        <f>IF('T1-3a. Paramedical'!G229="Yes",1,0)</f>
        <v>1</v>
      </c>
      <c r="H229" s="11">
        <f>IF('T1-3a. Paramedical'!H229="Yes",1,0)</f>
        <v>1</v>
      </c>
      <c r="I229" s="11">
        <f>IF('T1-3a. Paramedical'!I229="Yes",1,0)</f>
        <v>0</v>
      </c>
      <c r="J229" s="11">
        <f>IF('T1-3a. Paramedical'!J229="Yes",1,0)</f>
        <v>0</v>
      </c>
      <c r="K229" s="11">
        <f>IF('T1-3a. Paramedical'!K229="Yes",1,0)</f>
        <v>0</v>
      </c>
      <c r="L229" s="11">
        <f>IF('T1-3a. Paramedical'!L229="Yes",1,0)</f>
        <v>0</v>
      </c>
    </row>
    <row r="230" spans="1:12">
      <c r="B230" s="4" t="s">
        <v>119</v>
      </c>
      <c r="C230" s="11"/>
    </row>
    <row r="231" spans="1:12">
      <c r="B231" s="4" t="s">
        <v>235</v>
      </c>
      <c r="C231" s="11"/>
    </row>
    <row r="232" spans="1:12">
      <c r="B232" s="4"/>
      <c r="C232" s="11"/>
    </row>
    <row r="233" spans="1:12">
      <c r="A233" s="12">
        <v>30</v>
      </c>
      <c r="B233" s="3" t="s">
        <v>121</v>
      </c>
      <c r="C233" s="11"/>
    </row>
    <row r="234" spans="1:12">
      <c r="B234" s="4" t="s">
        <v>123</v>
      </c>
      <c r="C234" s="11">
        <f>IF('T1-3a. Paramedical'!C234="Yes",1,0)</f>
        <v>0</v>
      </c>
      <c r="D234" s="11">
        <f>IF('T1-3a. Paramedical'!D234="Yes",1,0)</f>
        <v>0</v>
      </c>
      <c r="E234" s="11">
        <f>IF('T1-3a. Paramedical'!E234="Yes",1,0)</f>
        <v>0</v>
      </c>
      <c r="F234" s="11">
        <f>IF('T1-3a. Paramedical'!F234="Yes",1,0)</f>
        <v>0</v>
      </c>
      <c r="G234" s="11">
        <f>IF('T1-3a. Paramedical'!G234="Yes",1,0)</f>
        <v>0</v>
      </c>
      <c r="H234" s="11">
        <f>IF('T1-3a. Paramedical'!H234="Yes",1,0)</f>
        <v>0</v>
      </c>
      <c r="I234" s="11">
        <f>IF('T1-3a. Paramedical'!I234="Yes",1,0)</f>
        <v>0</v>
      </c>
      <c r="J234" s="11">
        <f>IF('T1-3a. Paramedical'!J234="Yes",1,0)</f>
        <v>0</v>
      </c>
      <c r="K234" s="11">
        <f>IF('T1-3a. Paramedical'!K234="Yes",1,0)</f>
        <v>0</v>
      </c>
      <c r="L234" s="11">
        <f>IF('T1-3a. Paramedical'!L234="Yes",1,0)</f>
        <v>0</v>
      </c>
    </row>
    <row r="235" spans="1:12">
      <c r="B235" s="4" t="s">
        <v>122</v>
      </c>
      <c r="C235" s="11"/>
    </row>
    <row r="236" spans="1:12">
      <c r="B236" s="4" t="s">
        <v>235</v>
      </c>
      <c r="C236" s="11"/>
    </row>
    <row r="237" spans="1:12">
      <c r="B237" s="4"/>
      <c r="C237" s="11"/>
    </row>
    <row r="238" spans="1:12">
      <c r="A238" s="12">
        <v>31</v>
      </c>
      <c r="B238" s="3" t="s">
        <v>124</v>
      </c>
      <c r="C238" s="11">
        <f>IF('T1-3a. Paramedical'!C239="Yes",1,IF('T1-3a. Paramedical'!C240="",0,0.5))</f>
        <v>0</v>
      </c>
      <c r="D238" s="11">
        <f>IF('T1-3a. Paramedical'!D239="Yes",1,IF('T1-3a. Paramedical'!D240="",0,0.5))</f>
        <v>1</v>
      </c>
      <c r="E238" s="11">
        <f>IF('T1-3a. Paramedical'!E239="Yes",1,IF('T1-3a. Paramedical'!E240="",0,0.5))</f>
        <v>1</v>
      </c>
      <c r="F238" s="11">
        <f>IF('T1-3a. Paramedical'!F239="Yes",1,IF('T1-3a. Paramedical'!F240="",0,0.5))</f>
        <v>0</v>
      </c>
      <c r="G238" s="11">
        <f>IF('T1-3a. Paramedical'!G239="Yes",1,IF('T1-3a. Paramedical'!G240="",0,0.5))</f>
        <v>0.5</v>
      </c>
      <c r="H238" s="11">
        <f>IF('T1-3a. Paramedical'!H239="Yes",1,IF('T1-3a. Paramedical'!H240="",0,0.5))</f>
        <v>0.5</v>
      </c>
      <c r="I238" s="11">
        <f>IF('T1-3a. Paramedical'!I239="Yes",1,IF('T1-3a. Paramedical'!I240="",0,0.5))</f>
        <v>0</v>
      </c>
      <c r="J238" s="11">
        <f>IF('T1-3a. Paramedical'!J239="Yes",1,IF('T1-3a. Paramedical'!J240="",0,0.5))</f>
        <v>0</v>
      </c>
      <c r="K238" s="11">
        <f>IF('T1-3a. Paramedical'!K239="Yes",1,IF('T1-3a. Paramedical'!K240="",0,0.5))</f>
        <v>0</v>
      </c>
      <c r="L238" s="11">
        <f>IF('T1-3a. Paramedical'!L239="Yes",1,IF('T1-3a. Paramedical'!L240="",0,0.5))</f>
        <v>0</v>
      </c>
    </row>
    <row r="239" spans="1:12">
      <c r="B239" s="4" t="s">
        <v>123</v>
      </c>
      <c r="C239" s="11"/>
    </row>
    <row r="240" spans="1:12">
      <c r="B240" s="4" t="s">
        <v>122</v>
      </c>
      <c r="C240" s="11"/>
    </row>
    <row r="241" spans="1:12">
      <c r="B241" s="4" t="s">
        <v>235</v>
      </c>
      <c r="C241" s="11"/>
    </row>
    <row r="242" spans="1:12">
      <c r="B242" s="4"/>
      <c r="C242" s="11"/>
    </row>
    <row r="243" spans="1:12">
      <c r="A243" s="12">
        <v>32</v>
      </c>
      <c r="B243" s="3" t="s">
        <v>125</v>
      </c>
      <c r="C243" s="11">
        <f>IF('T1-3a. Paramedical'!C243="Yes",1,0)</f>
        <v>0</v>
      </c>
      <c r="D243" s="11">
        <f>IF('T1-3a. Paramedical'!D243="Yes",1,0)</f>
        <v>0</v>
      </c>
      <c r="E243" s="11">
        <f>IF('T1-3a. Paramedical'!E243="Yes",1,0)</f>
        <v>0</v>
      </c>
      <c r="F243" s="11">
        <f>IF('T1-3a. Paramedical'!F243="Yes",1,0)</f>
        <v>0</v>
      </c>
      <c r="G243" s="11">
        <f>IF('T1-3a. Paramedical'!G243="Yes",1,0)</f>
        <v>1</v>
      </c>
      <c r="H243" s="11">
        <f>IF('T1-3a. Paramedical'!H243="Yes",1,0)</f>
        <v>0</v>
      </c>
      <c r="I243" s="11">
        <f>IF('T1-3a. Paramedical'!I243="Yes",1,0)</f>
        <v>0</v>
      </c>
      <c r="J243" s="11">
        <f>IF('T1-3a. Paramedical'!J243="Yes",1,0)</f>
        <v>0</v>
      </c>
      <c r="K243" s="11">
        <f>IF('T1-3a. Paramedical'!K243="Yes",1,0)</f>
        <v>0</v>
      </c>
      <c r="L243" s="11">
        <f>IF('T1-3a. Paramedical'!L243="Yes",1,0)</f>
        <v>0</v>
      </c>
    </row>
    <row r="244" spans="1:12">
      <c r="B244" s="4" t="s">
        <v>126</v>
      </c>
      <c r="C244" s="11"/>
    </row>
    <row r="245" spans="1:12">
      <c r="B245" s="4" t="s">
        <v>127</v>
      </c>
      <c r="C245" s="11"/>
    </row>
    <row r="246" spans="1:12">
      <c r="B246" s="4" t="s">
        <v>128</v>
      </c>
      <c r="C246" s="11"/>
    </row>
    <row r="247" spans="1:12">
      <c r="B247" s="4" t="s">
        <v>129</v>
      </c>
      <c r="C247" s="11"/>
    </row>
    <row r="248" spans="1:12">
      <c r="B248" s="4" t="s">
        <v>235</v>
      </c>
      <c r="C248" s="11"/>
    </row>
    <row r="249" spans="1:12">
      <c r="B249" s="4"/>
      <c r="C249" s="11"/>
    </row>
    <row r="250" spans="1:12" ht="25.5">
      <c r="A250" s="12">
        <v>33</v>
      </c>
      <c r="B250" s="3" t="s">
        <v>130</v>
      </c>
      <c r="C250" s="11">
        <f>IF('T1-3a. Paramedical'!C250="Yes",1,IF('T1-3a. Paramedical'!C250="Not allowed",1,0))</f>
        <v>1</v>
      </c>
      <c r="D250" s="11">
        <f>IF('T1-3a. Paramedical'!D250="Yes",1,IF('T1-3a. Paramedical'!D250="Not allowed",1,0))</f>
        <v>1</v>
      </c>
      <c r="E250" s="11">
        <f>IF('T1-3a. Paramedical'!E250="Yes",1,IF('T1-3a. Paramedical'!E250="Not allowed",1,0))</f>
        <v>0</v>
      </c>
      <c r="F250" s="11">
        <f>IF('T1-3a. Paramedical'!F250="Yes",1,IF('T1-3a. Paramedical'!F250="Not allowed",1,0))</f>
        <v>1</v>
      </c>
      <c r="G250" s="11">
        <f>IF('T1-3a. Paramedical'!G250="Yes",1,IF('T1-3a. Paramedical'!G250="Not allowed",1,0))</f>
        <v>1</v>
      </c>
      <c r="H250" s="11">
        <f>IF('T1-3a. Paramedical'!H250="Yes",1,IF('T1-3a. Paramedical'!H250="Not allowed",1,0))</f>
        <v>1</v>
      </c>
      <c r="I250" s="11">
        <f>IF('T1-3a. Paramedical'!I250="Yes",1,IF('T1-3a. Paramedical'!I250="Not allowed",1,0))</f>
        <v>0</v>
      </c>
      <c r="J250" s="11">
        <f>IF('T1-3a. Paramedical'!J250="Yes",1,IF('T1-3a. Paramedical'!J250="Not allowed",1,0))</f>
        <v>0</v>
      </c>
      <c r="K250" s="11">
        <f>IF('T1-3a. Paramedical'!K250="Yes",1,IF('T1-3a. Paramedical'!K250="Not allowed",1,0))</f>
        <v>0</v>
      </c>
      <c r="L250" s="11">
        <f>IF('T1-3a. Paramedical'!L250="Yes",1,IF('T1-3a. Paramedical'!L250="Not allowed",1,0))</f>
        <v>0</v>
      </c>
    </row>
    <row r="251" spans="1:12">
      <c r="B251" s="4" t="s">
        <v>131</v>
      </c>
      <c r="C251" s="11"/>
    </row>
    <row r="252" spans="1:12">
      <c r="B252" s="4" t="s">
        <v>132</v>
      </c>
      <c r="C252" s="11"/>
    </row>
    <row r="253" spans="1:12">
      <c r="B253" s="4" t="s">
        <v>133</v>
      </c>
      <c r="C253" s="11"/>
    </row>
    <row r="254" spans="1:12">
      <c r="B254" s="4" t="s">
        <v>235</v>
      </c>
      <c r="C254" s="11"/>
    </row>
    <row r="255" spans="1:12">
      <c r="B255" s="4"/>
      <c r="C255" s="11"/>
    </row>
    <row r="256" spans="1:12" ht="25.5">
      <c r="A256" s="12">
        <v>34</v>
      </c>
      <c r="B256" s="3" t="s">
        <v>134</v>
      </c>
      <c r="C256" s="11">
        <f>IF('T1-3a. Paramedical'!C256="Yes",1,0)</f>
        <v>0</v>
      </c>
      <c r="D256" s="11">
        <f>IF('T1-3a. Paramedical'!D256="Yes",1,0)</f>
        <v>0</v>
      </c>
      <c r="E256" s="11">
        <f>IF('T1-3a. Paramedical'!E256="Yes",1,0)</f>
        <v>0</v>
      </c>
      <c r="F256" s="11">
        <f>IF('T1-3a. Paramedical'!F256="Yes",1,0)</f>
        <v>0</v>
      </c>
      <c r="G256" s="11">
        <f>IF('T1-3a. Paramedical'!G256="Yes",1,0)</f>
        <v>0</v>
      </c>
      <c r="H256" s="11">
        <f>IF('T1-3a. Paramedical'!H256="Yes",1,0)</f>
        <v>1</v>
      </c>
      <c r="I256" s="11">
        <f>IF('T1-3a. Paramedical'!I256="Yes",1,0)</f>
        <v>1</v>
      </c>
      <c r="J256" s="11">
        <f>IF('T1-3a. Paramedical'!J256="Yes",1,0)</f>
        <v>0</v>
      </c>
      <c r="K256" s="11">
        <f>IF('T1-3a. Paramedical'!K256="Yes",1,0)</f>
        <v>0</v>
      </c>
      <c r="L256" s="11">
        <f>IF('T1-3a. Paramedical'!L256="Yes",1,0)</f>
        <v>0</v>
      </c>
    </row>
    <row r="257" spans="1:12">
      <c r="B257" s="4" t="s">
        <v>135</v>
      </c>
      <c r="C257" s="11"/>
    </row>
    <row r="258" spans="1:12">
      <c r="B258" s="4" t="s">
        <v>235</v>
      </c>
      <c r="C258" s="11"/>
    </row>
    <row r="259" spans="1:12">
      <c r="B259" s="4"/>
      <c r="C259" s="11"/>
    </row>
    <row r="260" spans="1:12" ht="24.75" customHeight="1">
      <c r="A260" s="12">
        <v>35</v>
      </c>
      <c r="B260" s="3" t="s">
        <v>136</v>
      </c>
      <c r="C260" s="11">
        <f>IF('T1-3a. Paramedical'!C260="Yes",1,0)</f>
        <v>1</v>
      </c>
      <c r="D260" s="11">
        <f>IF('T1-3a. Paramedical'!D260="Yes",1,0)</f>
        <v>0</v>
      </c>
      <c r="E260" s="11">
        <f>IF('T1-3a. Paramedical'!E260="Yes",1,0)</f>
        <v>0</v>
      </c>
      <c r="F260" s="11">
        <f>IF('T1-3a. Paramedical'!F260="Yes",1,0)</f>
        <v>0</v>
      </c>
      <c r="G260" s="11">
        <f>IF('T1-3a. Paramedical'!G260="Yes",1,0)</f>
        <v>1</v>
      </c>
      <c r="H260" s="11">
        <f>IF('T1-3a. Paramedical'!H260="Yes",1,0)</f>
        <v>1</v>
      </c>
      <c r="I260" s="11">
        <f>IF('T1-3a. Paramedical'!I260="Yes",1,0)</f>
        <v>0</v>
      </c>
      <c r="J260" s="11">
        <f>IF('T1-3a. Paramedical'!J260="Yes",1,0)</f>
        <v>0</v>
      </c>
      <c r="K260" s="11">
        <f>IF('T1-3a. Paramedical'!K260="Yes",1,0)</f>
        <v>1</v>
      </c>
      <c r="L260" s="11">
        <f>IF('T1-3a. Paramedical'!L260="Yes",1,0)</f>
        <v>0</v>
      </c>
    </row>
    <row r="261" spans="1:12" ht="12.75" customHeight="1">
      <c r="B261" s="3" t="s">
        <v>235</v>
      </c>
      <c r="C261" s="11"/>
    </row>
    <row r="262" spans="1:12" ht="12.75" customHeight="1">
      <c r="B262" s="3"/>
      <c r="C262" s="11"/>
    </row>
    <row r="263" spans="1:12">
      <c r="A263" s="12">
        <v>36</v>
      </c>
      <c r="B263" s="3" t="s">
        <v>137</v>
      </c>
      <c r="C263" s="11"/>
    </row>
    <row r="264" spans="1:12">
      <c r="B264" s="4" t="s">
        <v>138</v>
      </c>
      <c r="C264" s="11">
        <f>IF('T1-3a. Paramedical'!C264="Yes",1,0)</f>
        <v>1</v>
      </c>
      <c r="D264" s="11">
        <f>IF('T1-3a. Paramedical'!D264="Yes",1,0)</f>
        <v>1</v>
      </c>
      <c r="E264" s="11">
        <f>IF('T1-3a. Paramedical'!E264="Yes",1,0)</f>
        <v>1</v>
      </c>
      <c r="F264" s="11">
        <f>IF('T1-3a. Paramedical'!F264="Yes",1,0)</f>
        <v>0</v>
      </c>
      <c r="G264" s="11">
        <f>IF('T1-3a. Paramedical'!G264="Yes",1,0)</f>
        <v>1</v>
      </c>
      <c r="H264" s="11">
        <f>IF('T1-3a. Paramedical'!H264="Yes",1,0)</f>
        <v>0</v>
      </c>
      <c r="I264" s="11">
        <f>IF('T1-3a. Paramedical'!I264="Yes",1,0)</f>
        <v>1</v>
      </c>
      <c r="J264" s="11">
        <f>IF('T1-3a. Paramedical'!J264="Yes",1,0)</f>
        <v>1</v>
      </c>
      <c r="K264" s="11">
        <f>IF('T1-3a. Paramedical'!K264="Yes",1,0)</f>
        <v>0</v>
      </c>
      <c r="L264" s="11">
        <f>IF('T1-3a. Paramedical'!L264="Yes",1,0)</f>
        <v>1</v>
      </c>
    </row>
    <row r="265" spans="1:12">
      <c r="B265" s="4" t="s">
        <v>139</v>
      </c>
      <c r="C265" s="11">
        <f>IF('T1-3a. Paramedical'!C265="Yes",1,0)</f>
        <v>1</v>
      </c>
      <c r="D265" s="11">
        <f>IF('T1-3a. Paramedical'!D265="Yes",1,0)</f>
        <v>1</v>
      </c>
      <c r="E265" s="11">
        <f>IF('T1-3a. Paramedical'!E265="Yes",1,0)</f>
        <v>1</v>
      </c>
      <c r="F265" s="11">
        <f>IF('T1-3a. Paramedical'!F265="Yes",1,0)</f>
        <v>1</v>
      </c>
      <c r="G265" s="11">
        <f>IF('T1-3a. Paramedical'!G265="Yes",1,0)</f>
        <v>1</v>
      </c>
      <c r="H265" s="11">
        <f>IF('T1-3a. Paramedical'!H265="Yes",1,0)</f>
        <v>1</v>
      </c>
      <c r="I265" s="11">
        <f>IF('T1-3a. Paramedical'!I265="Yes",1,0)</f>
        <v>1</v>
      </c>
      <c r="J265" s="11">
        <f>IF('T1-3a. Paramedical'!J265="Yes",1,0)</f>
        <v>1</v>
      </c>
      <c r="K265" s="11">
        <f>IF('T1-3a. Paramedical'!K265="Yes",1,0)</f>
        <v>1</v>
      </c>
      <c r="L265" s="11">
        <f>IF('T1-3a. Paramedical'!L265="Yes",1,0)</f>
        <v>1</v>
      </c>
    </row>
    <row r="266" spans="1:12">
      <c r="B266" s="4" t="s">
        <v>140</v>
      </c>
      <c r="C266" s="11">
        <f>IF('T1-3a. Paramedical'!C266="Yes",1,0)</f>
        <v>0</v>
      </c>
      <c r="D266" s="11">
        <f>IF('T1-3a. Paramedical'!D266="Yes",1,0)</f>
        <v>1</v>
      </c>
      <c r="E266" s="11">
        <f>IF('T1-3a. Paramedical'!E266="Yes",1,0)</f>
        <v>0</v>
      </c>
      <c r="F266" s="11">
        <f>IF('T1-3a. Paramedical'!F266="Yes",1,0)</f>
        <v>0</v>
      </c>
      <c r="G266" s="11">
        <f>IF('T1-3a. Paramedical'!G266="Yes",1,0)</f>
        <v>0</v>
      </c>
      <c r="H266" s="11">
        <f>IF('T1-3a. Paramedical'!H266="Yes",1,0)</f>
        <v>0</v>
      </c>
      <c r="I266" s="11">
        <f>IF('T1-3a. Paramedical'!I266="Yes",1,0)</f>
        <v>0</v>
      </c>
      <c r="J266" s="11">
        <f>IF('T1-3a. Paramedical'!J266="Yes",1,0)</f>
        <v>1</v>
      </c>
      <c r="K266" s="11">
        <f>IF('T1-3a. Paramedical'!K266="Yes",1,0)</f>
        <v>0</v>
      </c>
      <c r="L266" s="11">
        <f>IF('T1-3a. Paramedical'!L266="Yes",1,0)</f>
        <v>0</v>
      </c>
    </row>
    <row r="267" spans="1:12">
      <c r="B267" s="4" t="s">
        <v>141</v>
      </c>
      <c r="C267" s="11">
        <f>IF('T1-3a. Paramedical'!C267="Yes",1,0)</f>
        <v>0</v>
      </c>
      <c r="D267" s="11">
        <f>IF('T1-3a. Paramedical'!D267="Yes",1,0)</f>
        <v>0</v>
      </c>
      <c r="E267" s="11">
        <f>IF('T1-3a. Paramedical'!E267="Yes",1,0)</f>
        <v>0</v>
      </c>
      <c r="F267" s="11">
        <f>IF('T1-3a. Paramedical'!F267="Yes",1,0)</f>
        <v>0</v>
      </c>
      <c r="G267" s="11">
        <f>IF('T1-3a. Paramedical'!G267="Yes",1,0)</f>
        <v>0</v>
      </c>
      <c r="H267" s="11">
        <f>IF('T1-3a. Paramedical'!H267="Yes",1,0)</f>
        <v>0</v>
      </c>
      <c r="I267" s="11">
        <f>IF('T1-3a. Paramedical'!I267="Yes",1,0)</f>
        <v>1</v>
      </c>
      <c r="J267" s="11">
        <f>IF('T1-3a. Paramedical'!J267="Yes",1,0)</f>
        <v>1</v>
      </c>
      <c r="K267" s="11">
        <f>IF('T1-3a. Paramedical'!K267="Yes",1,0)</f>
        <v>0</v>
      </c>
      <c r="L267" s="11">
        <f>IF('T1-3a. Paramedical'!L267="Yes",1,0)</f>
        <v>0</v>
      </c>
    </row>
    <row r="268" spans="1:12">
      <c r="B268" s="4" t="s">
        <v>235</v>
      </c>
      <c r="C268" s="11"/>
    </row>
    <row r="269" spans="1:12">
      <c r="B269" s="4"/>
      <c r="C269" s="11"/>
    </row>
    <row r="270" spans="1:12">
      <c r="A270" s="12">
        <v>37</v>
      </c>
      <c r="B270" s="3" t="s">
        <v>186</v>
      </c>
      <c r="C270" s="11"/>
    </row>
    <row r="271" spans="1:12">
      <c r="B271" s="4" t="s">
        <v>142</v>
      </c>
      <c r="C271" s="11">
        <f>IF('T1-3a. Paramedical'!C271="",0,1)</f>
        <v>0</v>
      </c>
      <c r="D271" s="11">
        <f>IF('T1-3a. Paramedical'!D271="",0,1)</f>
        <v>0</v>
      </c>
      <c r="E271" s="11">
        <f>IF('T1-3a. Paramedical'!E271="",0,1)</f>
        <v>1</v>
      </c>
      <c r="F271" s="11">
        <f>IF('T1-3a. Paramedical'!F271="",0,1)</f>
        <v>0</v>
      </c>
      <c r="G271" s="11">
        <f>IF('T1-3a. Paramedical'!G271="",0,1)</f>
        <v>1</v>
      </c>
      <c r="H271" s="11">
        <f>IF('T1-3a. Paramedical'!H271="",0,1)</f>
        <v>0</v>
      </c>
      <c r="I271" s="11">
        <f>IF('T1-3a. Paramedical'!I271="",0,1)</f>
        <v>1</v>
      </c>
      <c r="J271" s="11">
        <f>IF('T1-3a. Paramedical'!J271="",0,1)</f>
        <v>1</v>
      </c>
      <c r="K271" s="11">
        <f>IF('T1-3a. Paramedical'!K271="",0,1)</f>
        <v>0</v>
      </c>
      <c r="L271" s="11">
        <f>IF('T1-3a. Paramedical'!L271="",0,1)</f>
        <v>1</v>
      </c>
    </row>
    <row r="272" spans="1:12">
      <c r="B272" s="4" t="s">
        <v>143</v>
      </c>
      <c r="C272" s="11">
        <f>IF('T1-3a. Paramedical'!C272="",0,1)</f>
        <v>0</v>
      </c>
      <c r="D272" s="11">
        <f>IF('T1-3a. Paramedical'!D272="",0,1)</f>
        <v>0</v>
      </c>
      <c r="E272" s="11">
        <f>IF('T1-3a. Paramedical'!E272="",0,1)</f>
        <v>1</v>
      </c>
      <c r="F272" s="11">
        <f>IF('T1-3a. Paramedical'!F272="",0,1)</f>
        <v>0</v>
      </c>
      <c r="G272" s="11">
        <f>IF('T1-3a. Paramedical'!G272="",0,1)</f>
        <v>0</v>
      </c>
      <c r="H272" s="11">
        <f>IF('T1-3a. Paramedical'!H272="",0,1)</f>
        <v>0</v>
      </c>
      <c r="I272" s="11">
        <f>IF('T1-3a. Paramedical'!I272="",0,1)</f>
        <v>1</v>
      </c>
      <c r="J272" s="11">
        <f>IF('T1-3a. Paramedical'!J272="",0,1)</f>
        <v>1</v>
      </c>
      <c r="K272" s="11">
        <f>IF('T1-3a. Paramedical'!K272="",0,1)</f>
        <v>1</v>
      </c>
      <c r="L272" s="11">
        <f>IF('T1-3a. Paramedical'!L272="",0,1)</f>
        <v>1</v>
      </c>
    </row>
    <row r="273" spans="1:12">
      <c r="B273" s="4" t="s">
        <v>144</v>
      </c>
      <c r="C273" s="11">
        <f>IF('T1-3a. Paramedical'!C273="",0,1)</f>
        <v>1</v>
      </c>
      <c r="D273" s="11">
        <f>IF('T1-3a. Paramedical'!D273="",0,1)</f>
        <v>1</v>
      </c>
      <c r="E273" s="11">
        <f>IF('T1-3a. Paramedical'!E273="",0,1)</f>
        <v>1</v>
      </c>
      <c r="F273" s="11">
        <f>IF('T1-3a. Paramedical'!F273="",0,1)</f>
        <v>1</v>
      </c>
      <c r="G273" s="11">
        <f>IF('T1-3a. Paramedical'!G273="",0,1)</f>
        <v>1</v>
      </c>
      <c r="H273" s="11">
        <f>IF('T1-3a. Paramedical'!H273="",0,1)</f>
        <v>1</v>
      </c>
      <c r="I273" s="11">
        <f>IF('T1-3a. Paramedical'!I273="",0,1)</f>
        <v>1</v>
      </c>
      <c r="J273" s="11">
        <f>IF('T1-3a. Paramedical'!J273="",0,1)</f>
        <v>1</v>
      </c>
      <c r="K273" s="11">
        <f>IF('T1-3a. Paramedical'!K273="",0,1)</f>
        <v>1</v>
      </c>
      <c r="L273" s="11">
        <f>IF('T1-3a. Paramedical'!L273="",0,1)</f>
        <v>1</v>
      </c>
    </row>
    <row r="274" spans="1:12">
      <c r="B274" s="4" t="s">
        <v>145</v>
      </c>
      <c r="C274" s="11">
        <f>IF('T1-3a. Paramedical'!C274="",0,1)</f>
        <v>0</v>
      </c>
      <c r="D274" s="11">
        <f>IF('T1-3a. Paramedical'!D274="",0,1)</f>
        <v>0</v>
      </c>
      <c r="E274" s="11">
        <f>IF('T1-3a. Paramedical'!E274="",0,1)</f>
        <v>0</v>
      </c>
      <c r="F274" s="11">
        <f>IF('T1-3a. Paramedical'!F274="",0,1)</f>
        <v>1</v>
      </c>
      <c r="G274" s="11">
        <f>IF('T1-3a. Paramedical'!G274="",0,1)</f>
        <v>0</v>
      </c>
      <c r="H274" s="11">
        <f>IF('T1-3a. Paramedical'!H274="",0,1)</f>
        <v>0</v>
      </c>
      <c r="I274" s="11">
        <f>IF('T1-3a. Paramedical'!I274="",0,1)</f>
        <v>1</v>
      </c>
      <c r="J274" s="11">
        <f>IF('T1-3a. Paramedical'!J274="",0,1)</f>
        <v>1</v>
      </c>
      <c r="K274" s="11">
        <f>IF('T1-3a. Paramedical'!K274="",0,1)</f>
        <v>0</v>
      </c>
      <c r="L274" s="11">
        <f>IF('T1-3a. Paramedical'!L274="",0,1)</f>
        <v>1</v>
      </c>
    </row>
    <row r="275" spans="1:12">
      <c r="B275" s="4" t="s">
        <v>235</v>
      </c>
      <c r="C275" s="11"/>
    </row>
    <row r="276" spans="1:12">
      <c r="B276" s="4"/>
      <c r="C276" s="11"/>
    </row>
    <row r="277" spans="1:12">
      <c r="A277" s="12">
        <v>38</v>
      </c>
      <c r="B277" s="3" t="s">
        <v>153</v>
      </c>
      <c r="C277" s="11"/>
    </row>
    <row r="278" spans="1:12">
      <c r="B278" s="4" t="s">
        <v>154</v>
      </c>
      <c r="C278" s="11"/>
    </row>
    <row r="279" spans="1:12">
      <c r="B279" s="4" t="s">
        <v>155</v>
      </c>
      <c r="C279" s="11"/>
    </row>
    <row r="280" spans="1:12">
      <c r="B280" s="4" t="s">
        <v>156</v>
      </c>
      <c r="C280" s="11"/>
    </row>
    <row r="281" spans="1:12">
      <c r="B281" s="4" t="s">
        <v>235</v>
      </c>
      <c r="C281" s="11"/>
    </row>
    <row r="282" spans="1:12">
      <c r="B282" s="4"/>
      <c r="C282" s="11"/>
    </row>
    <row r="283" spans="1:12">
      <c r="A283" s="12">
        <v>39</v>
      </c>
      <c r="B283" s="3" t="s">
        <v>225</v>
      </c>
      <c r="C283" s="11">
        <f>IF('T1-3a. Paramedical'!C283="",0,1)</f>
        <v>0</v>
      </c>
      <c r="D283" s="11">
        <f>IF('T1-3a. Paramedical'!D283="",0,1)</f>
        <v>0</v>
      </c>
      <c r="E283" s="11">
        <f>IF('T1-3a. Paramedical'!E283="",0,1)</f>
        <v>0</v>
      </c>
      <c r="F283" s="11">
        <f>IF('T1-3a. Paramedical'!F283="",0,1)</f>
        <v>0</v>
      </c>
      <c r="G283" s="11">
        <f>IF('T1-3a. Paramedical'!G283="",0,1)</f>
        <v>1</v>
      </c>
      <c r="H283" s="11">
        <f>IF('T1-3a. Paramedical'!H283="",0,1)</f>
        <v>1</v>
      </c>
      <c r="I283" s="11">
        <f>IF('T1-3a. Paramedical'!I283="",0,1)</f>
        <v>0</v>
      </c>
      <c r="J283" s="11">
        <f>IF('T1-3a. Paramedical'!J283="",0,1)</f>
        <v>0</v>
      </c>
      <c r="K283" s="11">
        <f>IF('T1-3a. Paramedical'!K283="",0,1)</f>
        <v>0</v>
      </c>
      <c r="L283" s="11">
        <f>IF('T1-3a. Paramedical'!L283="",0,1)</f>
        <v>0</v>
      </c>
    </row>
    <row r="284" spans="1:12">
      <c r="B284" s="4" t="s">
        <v>158</v>
      </c>
      <c r="C284" s="11"/>
    </row>
    <row r="285" spans="1:12">
      <c r="B285" s="4" t="s">
        <v>159</v>
      </c>
      <c r="C285" s="11"/>
    </row>
    <row r="286" spans="1:12">
      <c r="B286" s="4" t="s">
        <v>157</v>
      </c>
      <c r="C286" s="11">
        <f>IF('T1-3a. Paramedical'!C286="",0,1)</f>
        <v>0</v>
      </c>
      <c r="D286" s="11">
        <f>IF('T1-3a. Paramedical'!D286="",0,1)</f>
        <v>0</v>
      </c>
      <c r="E286" s="11">
        <f>IF('T1-3a. Paramedical'!E286="",0,1)</f>
        <v>0</v>
      </c>
      <c r="F286" s="11">
        <f>IF('T1-3a. Paramedical'!F286="",0,1)</f>
        <v>0</v>
      </c>
      <c r="G286" s="11">
        <f>IF('T1-3a. Paramedical'!G286="",0,1)</f>
        <v>1</v>
      </c>
      <c r="H286" s="11">
        <f>IF('T1-3a. Paramedical'!H286="",0,1)</f>
        <v>1</v>
      </c>
      <c r="I286" s="11">
        <f>IF('T1-3a. Paramedical'!I286="",0,1)</f>
        <v>1</v>
      </c>
      <c r="J286" s="11">
        <f>IF('T1-3a. Paramedical'!J286="",0,1)</f>
        <v>0</v>
      </c>
      <c r="K286" s="11">
        <f>IF('T1-3a. Paramedical'!K286="",0,1)</f>
        <v>0</v>
      </c>
      <c r="L286" s="11">
        <f>IF('T1-3a. Paramedical'!L286="",0,1)</f>
        <v>0</v>
      </c>
    </row>
    <row r="287" spans="1:12">
      <c r="B287" s="4" t="s">
        <v>158</v>
      </c>
      <c r="C287" s="11"/>
    </row>
    <row r="288" spans="1:12">
      <c r="B288" s="4" t="s">
        <v>159</v>
      </c>
      <c r="C288" s="11"/>
    </row>
    <row r="289" spans="1:12">
      <c r="B289" s="4" t="s">
        <v>235</v>
      </c>
      <c r="C289" s="11"/>
    </row>
    <row r="290" spans="1:12">
      <c r="B290" s="4"/>
      <c r="C290" s="11"/>
    </row>
    <row r="291" spans="1:12">
      <c r="A291" s="12">
        <v>40</v>
      </c>
      <c r="B291" s="3" t="s">
        <v>160</v>
      </c>
      <c r="C291" s="11"/>
    </row>
    <row r="292" spans="1:12">
      <c r="B292" s="4" t="s">
        <v>161</v>
      </c>
      <c r="C292" s="11"/>
    </row>
    <row r="293" spans="1:12">
      <c r="B293" s="4" t="s">
        <v>235</v>
      </c>
      <c r="C293" s="11"/>
    </row>
    <row r="294" spans="1:12">
      <c r="B294" s="4"/>
      <c r="C294" s="11"/>
    </row>
    <row r="295" spans="1:12" ht="25.5">
      <c r="A295" s="12">
        <v>41</v>
      </c>
      <c r="B295" s="3" t="s">
        <v>163</v>
      </c>
      <c r="C295" s="11"/>
    </row>
    <row r="296" spans="1:12">
      <c r="B296" s="4" t="s">
        <v>135</v>
      </c>
      <c r="C296" s="11"/>
    </row>
    <row r="297" spans="1:12">
      <c r="B297" s="4" t="s">
        <v>235</v>
      </c>
      <c r="C297" s="11"/>
    </row>
    <row r="298" spans="1:12">
      <c r="A298" s="74"/>
      <c r="B298" s="57"/>
      <c r="C298" s="67"/>
      <c r="D298" s="67"/>
      <c r="E298" s="67"/>
      <c r="F298" s="67"/>
      <c r="G298" s="67"/>
      <c r="H298" s="67"/>
      <c r="I298" s="67"/>
      <c r="J298" s="67"/>
      <c r="K298" s="67"/>
      <c r="L298" s="67"/>
    </row>
    <row r="299" spans="1:12">
      <c r="C299" s="11"/>
    </row>
    <row r="300" spans="1:12">
      <c r="A300" s="12" t="s">
        <v>69</v>
      </c>
      <c r="B300" s="13" t="s">
        <v>70</v>
      </c>
      <c r="C300" s="11"/>
    </row>
    <row r="301" spans="1:12">
      <c r="C301" s="11"/>
    </row>
    <row r="302" spans="1:12">
      <c r="C302" s="11"/>
    </row>
    <row r="303" spans="1:12">
      <c r="C303" s="11"/>
    </row>
    <row r="304" spans="1:12">
      <c r="C304" s="11"/>
    </row>
    <row r="305" spans="3:3">
      <c r="C305" s="11"/>
    </row>
    <row r="306" spans="3:3">
      <c r="C306" s="11"/>
    </row>
    <row r="307" spans="3:3">
      <c r="C307" s="11"/>
    </row>
    <row r="308" spans="3:3">
      <c r="C308" s="11"/>
    </row>
    <row r="309" spans="3:3">
      <c r="C309" s="11"/>
    </row>
    <row r="310" spans="3:3">
      <c r="C310" s="11"/>
    </row>
    <row r="311" spans="3:3">
      <c r="C311" s="11"/>
    </row>
    <row r="312" spans="3:3">
      <c r="C312" s="11"/>
    </row>
    <row r="313" spans="3:3">
      <c r="C313" s="11"/>
    </row>
    <row r="314" spans="3:3">
      <c r="C314" s="11"/>
    </row>
    <row r="315" spans="3:3">
      <c r="C315" s="11"/>
    </row>
    <row r="316" spans="3:3">
      <c r="C316" s="11"/>
    </row>
    <row r="317" spans="3:3">
      <c r="C317" s="11"/>
    </row>
    <row r="318" spans="3:3">
      <c r="C318" s="11"/>
    </row>
    <row r="319" spans="3:3">
      <c r="C319" s="11"/>
    </row>
    <row r="320" spans="3:3">
      <c r="C320" s="11"/>
    </row>
    <row r="321" spans="3:3">
      <c r="C321" s="11"/>
    </row>
    <row r="322" spans="3:3">
      <c r="C322" s="11"/>
    </row>
    <row r="323" spans="3:3">
      <c r="C323" s="11"/>
    </row>
    <row r="324" spans="3:3">
      <c r="C324" s="11"/>
    </row>
    <row r="325" spans="3:3">
      <c r="C325" s="11"/>
    </row>
    <row r="326" spans="3:3">
      <c r="C326" s="11"/>
    </row>
    <row r="327" spans="3:3">
      <c r="C327" s="11"/>
    </row>
    <row r="328" spans="3:3">
      <c r="C328" s="11"/>
    </row>
    <row r="329" spans="3:3">
      <c r="C329" s="11"/>
    </row>
  </sheetData>
  <phoneticPr fontId="2"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302"/>
  <sheetViews>
    <sheetView zoomScale="75" workbookViewId="0">
      <selection activeCell="B1" sqref="B1"/>
    </sheetView>
  </sheetViews>
  <sheetFormatPr defaultRowHeight="12.75"/>
  <cols>
    <col min="1" max="1" width="6.7109375" style="12" customWidth="1"/>
    <col min="2" max="2" width="77.140625" style="13" customWidth="1"/>
    <col min="3" max="3" width="11.140625" style="13" bestFit="1" customWidth="1"/>
    <col min="4" max="16384" width="9.140625" style="11"/>
  </cols>
  <sheetData>
    <row r="1" spans="1:12">
      <c r="A1" s="10"/>
      <c r="B1" s="76" t="s">
        <v>395</v>
      </c>
      <c r="C1" s="1"/>
    </row>
    <row r="2" spans="1:12">
      <c r="B2" s="1"/>
      <c r="C2" s="1"/>
    </row>
    <row r="3" spans="1:12">
      <c r="A3" s="68"/>
      <c r="B3" s="54"/>
      <c r="C3" s="55" t="s">
        <v>146</v>
      </c>
      <c r="D3" s="56" t="s">
        <v>164</v>
      </c>
      <c r="E3" s="56" t="s">
        <v>183</v>
      </c>
      <c r="F3" s="56" t="s">
        <v>170</v>
      </c>
      <c r="G3" s="56" t="s">
        <v>215</v>
      </c>
      <c r="H3" s="56" t="s">
        <v>216</v>
      </c>
      <c r="I3" s="56" t="s">
        <v>295</v>
      </c>
      <c r="J3" s="56" t="s">
        <v>175</v>
      </c>
      <c r="K3" s="56" t="s">
        <v>182</v>
      </c>
      <c r="L3" s="56" t="s">
        <v>189</v>
      </c>
    </row>
    <row r="5" spans="1:12" s="16" customFormat="1">
      <c r="A5" s="12"/>
      <c r="B5" s="3" t="s">
        <v>65</v>
      </c>
      <c r="C5" s="11">
        <f>SUM('T1-1b. Medical index'!C144:C146)</f>
        <v>0</v>
      </c>
      <c r="D5" s="11">
        <f>SUM('T1-1b. Medical index'!D144:D146)</f>
        <v>0</v>
      </c>
      <c r="E5" s="11">
        <f>SUM('T1-1b. Medical index'!E144:E146)</f>
        <v>0</v>
      </c>
      <c r="F5" s="11">
        <f>SUM('T1-1b. Medical index'!F144:F146)</f>
        <v>0</v>
      </c>
      <c r="G5" s="11">
        <f>SUM('T1-1b. Medical index'!G144:G146)</f>
        <v>0</v>
      </c>
      <c r="H5" s="11">
        <f>SUM('T1-1b. Medical index'!H144:H146)</f>
        <v>0.5</v>
      </c>
      <c r="I5" s="11">
        <f>SUM('T1-1b. Medical index'!I144:I146)</f>
        <v>0</v>
      </c>
      <c r="J5" s="11">
        <f>SUM('T1-1b. Medical index'!J144:J146)</f>
        <v>0</v>
      </c>
      <c r="K5" s="11">
        <f>SUM('T1-1b. Medical index'!K144:K146)</f>
        <v>0</v>
      </c>
      <c r="L5" s="11">
        <f>SUM('T1-1b. Medical index'!L144:L146)</f>
        <v>0</v>
      </c>
    </row>
    <row r="6" spans="1:12">
      <c r="C6" s="11"/>
    </row>
    <row r="7" spans="1:12">
      <c r="A7" s="8" t="s">
        <v>289</v>
      </c>
      <c r="C7" s="11"/>
    </row>
    <row r="8" spans="1:12">
      <c r="B8" s="3" t="s">
        <v>326</v>
      </c>
      <c r="C8" s="11">
        <f>SUM('T1-1b. Medical index'!C8:C33)</f>
        <v>0</v>
      </c>
      <c r="D8" s="11">
        <f>SUM('T1-1b. Medical index'!D8:D33)</f>
        <v>0</v>
      </c>
      <c r="E8" s="11">
        <f>SUM('T1-1b. Medical index'!E8:E33)</f>
        <v>2</v>
      </c>
      <c r="F8" s="11">
        <f>SUM('T1-1b. Medical index'!F8:F33)</f>
        <v>2</v>
      </c>
      <c r="G8" s="11">
        <f>SUM('T1-1b. Medical index'!G8:G33)</f>
        <v>1</v>
      </c>
      <c r="H8" s="11">
        <f>SUM('T1-1b. Medical index'!H8:H33)</f>
        <v>2</v>
      </c>
      <c r="I8" s="11">
        <f>SUM('T1-1b. Medical index'!I8:I33)</f>
        <v>0</v>
      </c>
      <c r="J8" s="11">
        <f>SUM('T1-1b. Medical index'!J8:J33)</f>
        <v>0</v>
      </c>
      <c r="K8" s="11">
        <f>SUM('T1-1b. Medical index'!K8:K33)</f>
        <v>0</v>
      </c>
      <c r="L8" s="11">
        <f>SUM('T1-1b. Medical index'!L8:L33)</f>
        <v>0</v>
      </c>
    </row>
    <row r="9" spans="1:12">
      <c r="B9" s="3" t="s">
        <v>18</v>
      </c>
      <c r="C9" s="11">
        <f>SUM('T1-1b. Medical index'!C42:C72)</f>
        <v>3</v>
      </c>
      <c r="D9" s="11">
        <f>SUM('T1-1b. Medical index'!D42:D72)</f>
        <v>1</v>
      </c>
      <c r="E9" s="11">
        <f>SUM('T1-1b. Medical index'!E42:E72)</f>
        <v>1</v>
      </c>
      <c r="F9" s="11">
        <f>SUM('T1-1b. Medical index'!F42:F72)</f>
        <v>1</v>
      </c>
      <c r="G9" s="11">
        <f>SUM('T1-1b. Medical index'!G42:G72)</f>
        <v>2</v>
      </c>
      <c r="H9" s="11">
        <f>SUM('T1-1b. Medical index'!H42:H72)</f>
        <v>3</v>
      </c>
      <c r="I9" s="11">
        <f>SUM('T1-1b. Medical index'!I42:I72)</f>
        <v>3</v>
      </c>
      <c r="J9" s="11">
        <f>SUM('T1-1b. Medical index'!J42:J72)</f>
        <v>0</v>
      </c>
      <c r="K9" s="11">
        <f>SUM('T1-1b. Medical index'!K42:K72)</f>
        <v>2</v>
      </c>
      <c r="L9" s="11">
        <f>SUM('T1-1b. Medical index'!L42:L72)</f>
        <v>0</v>
      </c>
    </row>
    <row r="10" spans="1:12">
      <c r="B10" s="3" t="s">
        <v>35</v>
      </c>
      <c r="C10" s="11">
        <f>SUM('T1-1b. Medical index'!C78:C85)</f>
        <v>0</v>
      </c>
      <c r="D10" s="11">
        <f>SUM('T1-1b. Medical index'!D78:D85)</f>
        <v>1</v>
      </c>
      <c r="E10" s="11">
        <f>SUM('T1-1b. Medical index'!E78:E85)</f>
        <v>0</v>
      </c>
      <c r="F10" s="11">
        <f>SUM('T1-1b. Medical index'!F78:F85)</f>
        <v>0</v>
      </c>
      <c r="G10" s="11">
        <f>SUM('T1-1b. Medical index'!G78:G85)</f>
        <v>1</v>
      </c>
      <c r="H10" s="11">
        <f>SUM('T1-1b. Medical index'!H78:H85)</f>
        <v>1</v>
      </c>
      <c r="I10" s="11">
        <f>SUM('T1-1b. Medical index'!I78:I85)</f>
        <v>1</v>
      </c>
      <c r="J10" s="11">
        <f>SUM('T1-1b. Medical index'!J78:J85)</f>
        <v>0</v>
      </c>
      <c r="K10" s="11">
        <f>SUM('T1-1b. Medical index'!K78:K85)</f>
        <v>0</v>
      </c>
      <c r="L10" s="11">
        <f>SUM('T1-1b. Medical index'!L78:L85)</f>
        <v>1</v>
      </c>
    </row>
    <row r="11" spans="1:12">
      <c r="B11" s="3" t="s">
        <v>42</v>
      </c>
      <c r="C11" s="11">
        <f>SUM('T1-1b. Medical index'!C91:C126)</f>
        <v>1</v>
      </c>
      <c r="D11" s="11">
        <f>SUM('T1-1b. Medical index'!D91:D126)</f>
        <v>4</v>
      </c>
      <c r="E11" s="11">
        <f>SUM('T1-1b. Medical index'!E91:E126)</f>
        <v>4</v>
      </c>
      <c r="F11" s="11">
        <f>SUM('T1-1b. Medical index'!F91:F126)</f>
        <v>3</v>
      </c>
      <c r="G11" s="11">
        <f>SUM('T1-1b. Medical index'!G91:G126)</f>
        <v>5</v>
      </c>
      <c r="H11" s="11">
        <f>SUM('T1-1b. Medical index'!H91:H126)</f>
        <v>5</v>
      </c>
      <c r="I11" s="11">
        <f>SUM('T1-1b. Medical index'!I91:I126)</f>
        <v>3</v>
      </c>
      <c r="J11" s="11">
        <f>SUM('T1-1b. Medical index'!J91:J126)</f>
        <v>0</v>
      </c>
      <c r="K11" s="11">
        <f>SUM('T1-1b. Medical index'!K91:K126)</f>
        <v>1</v>
      </c>
      <c r="L11" s="11">
        <f>SUM('T1-1b. Medical index'!L91:L126)</f>
        <v>3</v>
      </c>
    </row>
    <row r="12" spans="1:12">
      <c r="B12" s="3" t="s">
        <v>58</v>
      </c>
      <c r="C12" s="32">
        <f>SUM('T1-1b. Medical index'!C133:C136)</f>
        <v>0.66666666666666663</v>
      </c>
      <c r="D12" s="11">
        <f>SUM('T1-1b. Medical index'!D133:D136)</f>
        <v>0</v>
      </c>
      <c r="E12" s="11">
        <f>SUM('T1-1b. Medical index'!E133:E136)</f>
        <v>0</v>
      </c>
      <c r="F12" s="32">
        <f>SUM('T1-1b. Medical index'!F133:F136)</f>
        <v>0</v>
      </c>
      <c r="G12" s="32">
        <f>SUM('T1-1b. Medical index'!G133:G136)</f>
        <v>0.33333333333333331</v>
      </c>
      <c r="H12" s="32">
        <f>SUM('T1-1b. Medical index'!H133:H136)</f>
        <v>0.66666666666666663</v>
      </c>
      <c r="I12" s="32">
        <f>SUM('T1-1b. Medical index'!I133:I136)</f>
        <v>0</v>
      </c>
      <c r="J12" s="11">
        <f>SUM('T1-1b. Medical index'!J133:J136)</f>
        <v>0</v>
      </c>
      <c r="K12" s="11">
        <f>SUM('T1-1b. Medical index'!K133:K136)</f>
        <v>0</v>
      </c>
      <c r="L12" s="11">
        <f>SUM('T1-1b. Medical index'!L133:L136)</f>
        <v>0</v>
      </c>
    </row>
    <row r="13" spans="1:12">
      <c r="B13" s="3" t="s">
        <v>72</v>
      </c>
      <c r="C13" s="11">
        <f>SUM('T1-1b. Medical index'!C155:C171)</f>
        <v>1.5</v>
      </c>
      <c r="D13" s="11">
        <f>SUM('T1-1b. Medical index'!D155:D171)</f>
        <v>0.02</v>
      </c>
      <c r="E13" s="11">
        <f>SUM('T1-1b. Medical index'!E155:E171)</f>
        <v>0.67999999999999994</v>
      </c>
      <c r="F13" s="11">
        <f>SUM('T1-1b. Medical index'!F155:F171)</f>
        <v>1.52</v>
      </c>
      <c r="G13" s="11">
        <f>SUM('T1-1b. Medical index'!G155:G171)</f>
        <v>0.62</v>
      </c>
      <c r="H13" s="11">
        <f>SUM('T1-1b. Medical index'!H155:H171)</f>
        <v>2</v>
      </c>
      <c r="I13" s="11">
        <f>SUM('T1-1b. Medical index'!I155:I171)</f>
        <v>1.5</v>
      </c>
      <c r="J13" s="11">
        <f>SUM('T1-1b. Medical index'!J155:J171)</f>
        <v>0</v>
      </c>
      <c r="K13" s="11">
        <f>SUM('T1-1b. Medical index'!K155:K171)</f>
        <v>1.02</v>
      </c>
      <c r="L13" s="11">
        <f>SUM('T1-1b. Medical index'!L155:L171)</f>
        <v>0</v>
      </c>
    </row>
    <row r="14" spans="1:12">
      <c r="B14" s="3" t="s">
        <v>80</v>
      </c>
      <c r="C14" s="11">
        <f>SUM('T1-1b. Medical index'!C177:C224)</f>
        <v>0.5</v>
      </c>
      <c r="D14" s="11">
        <f>SUM('T1-1b. Medical index'!D177:D224)</f>
        <v>0</v>
      </c>
      <c r="E14" s="11">
        <f>SUM('T1-1b. Medical index'!E177:E224)</f>
        <v>2</v>
      </c>
      <c r="F14" s="11">
        <f>SUM('T1-1b. Medical index'!F177:F224)</f>
        <v>0.5</v>
      </c>
      <c r="G14" s="11">
        <f>SUM('T1-1b. Medical index'!G177:G224)</f>
        <v>0.5</v>
      </c>
      <c r="H14" s="11">
        <f>SUM('T1-1b. Medical index'!H177:H224)</f>
        <v>1.5</v>
      </c>
      <c r="I14" s="11">
        <f>SUM('T1-1b. Medical index'!I177:I224)</f>
        <v>0.5</v>
      </c>
      <c r="J14" s="11">
        <f>SUM('T1-1b. Medical index'!J177:J224)</f>
        <v>0.5</v>
      </c>
      <c r="K14" s="11">
        <f>SUM('T1-1b. Medical index'!K177:K224)</f>
        <v>1.75</v>
      </c>
      <c r="L14" s="11">
        <f>SUM('T1-1b. Medical index'!L177:L224)</f>
        <v>1</v>
      </c>
    </row>
    <row r="15" spans="1:12">
      <c r="B15" s="3" t="s">
        <v>118</v>
      </c>
      <c r="C15" s="11">
        <f>SUM('T1-1b. Medical index'!C229:C299) - SUM('T1-1b. Medical index'!C264:C274)</f>
        <v>3</v>
      </c>
      <c r="D15" s="11">
        <f>SUM('T1-1b. Medical index'!D229:D299) - SUM('T1-1b. Medical index'!D264:D274)</f>
        <v>3</v>
      </c>
      <c r="E15" s="11">
        <f>SUM('T1-1b. Medical index'!E229:E299) - SUM('T1-1b. Medical index'!E264:E274)</f>
        <v>2</v>
      </c>
      <c r="F15" s="11">
        <f>SUM('T1-1b. Medical index'!F229:F299) - SUM('T1-1b. Medical index'!F264:F274)</f>
        <v>1</v>
      </c>
      <c r="G15" s="11">
        <f>SUM('T1-1b. Medical index'!G229:G299) - SUM('T1-1b. Medical index'!G264:G274)</f>
        <v>6.5</v>
      </c>
      <c r="H15" s="11">
        <f>SUM('T1-1b. Medical index'!H229:H299) - SUM('T1-1b. Medical index'!H264:H274)</f>
        <v>6.5</v>
      </c>
      <c r="I15" s="11">
        <f>SUM('T1-1b. Medical index'!I229:I299) - SUM('T1-1b. Medical index'!I264:I274)</f>
        <v>4</v>
      </c>
      <c r="J15" s="11">
        <f>SUM('T1-1b. Medical index'!J229:J299) - SUM('T1-1b. Medical index'!J264:J274)</f>
        <v>1</v>
      </c>
      <c r="K15" s="11">
        <f>SUM('T1-1b. Medical index'!K229:K299) - SUM('T1-1b. Medical index'!K264:K274)</f>
        <v>0</v>
      </c>
      <c r="L15" s="11">
        <f>SUM('T1-1b. Medical index'!L229:L299) - SUM('T1-1b. Medical index'!L264:L274)</f>
        <v>0</v>
      </c>
    </row>
    <row r="16" spans="1:12">
      <c r="B16" s="33" t="s">
        <v>291</v>
      </c>
      <c r="C16" s="35">
        <f>SUM(C8:C15)</f>
        <v>9.6666666666666679</v>
      </c>
      <c r="D16" s="34">
        <f>SUM(D8:D15)</f>
        <v>9.02</v>
      </c>
      <c r="E16" s="34">
        <f t="shared" ref="E16:L16" si="0">SUM(E8:E15)</f>
        <v>11.68</v>
      </c>
      <c r="F16" s="35">
        <f t="shared" si="0"/>
        <v>9.02</v>
      </c>
      <c r="G16" s="35">
        <f t="shared" si="0"/>
        <v>16.953333333333333</v>
      </c>
      <c r="H16" s="35">
        <f t="shared" si="0"/>
        <v>21.666666666666664</v>
      </c>
      <c r="I16" s="35">
        <f t="shared" si="0"/>
        <v>13</v>
      </c>
      <c r="J16" s="34">
        <f t="shared" si="0"/>
        <v>1.5</v>
      </c>
      <c r="K16" s="34">
        <f t="shared" si="0"/>
        <v>5.77</v>
      </c>
      <c r="L16" s="34">
        <f t="shared" si="0"/>
        <v>5</v>
      </c>
    </row>
    <row r="17" spans="1:12">
      <c r="B17" s="33"/>
      <c r="C17" s="34"/>
      <c r="D17" s="34"/>
      <c r="E17" s="34"/>
      <c r="F17" s="35"/>
      <c r="G17" s="35"/>
      <c r="H17" s="35"/>
      <c r="I17" s="35"/>
      <c r="J17" s="34"/>
      <c r="K17" s="34"/>
      <c r="L17" s="34"/>
    </row>
    <row r="18" spans="1:12">
      <c r="A18" s="10"/>
      <c r="B18" s="3" t="s">
        <v>293</v>
      </c>
      <c r="C18" s="11">
        <f>SUM('T1-1b. Medical index'!C264:C274)</f>
        <v>3</v>
      </c>
      <c r="D18" s="11">
        <f>SUM('T1-1b. Medical index'!D264:D274)</f>
        <v>4</v>
      </c>
      <c r="E18" s="11">
        <f>SUM('T1-1b. Medical index'!E264:E274)</f>
        <v>5</v>
      </c>
      <c r="F18" s="11">
        <f>SUM('T1-1b. Medical index'!F264:F274)</f>
        <v>3</v>
      </c>
      <c r="G18" s="11">
        <f>SUM('T1-1b. Medical index'!G264:G274)</f>
        <v>4</v>
      </c>
      <c r="H18" s="11">
        <f>SUM('T1-1b. Medical index'!H264:H274)</f>
        <v>2</v>
      </c>
      <c r="I18" s="11">
        <f>SUM('T1-1b. Medical index'!I264:I274)</f>
        <v>7</v>
      </c>
      <c r="J18" s="11">
        <f>SUM('T1-1b. Medical index'!J264:J274)</f>
        <v>6</v>
      </c>
      <c r="K18" s="11">
        <f>SUM('T1-1b. Medical index'!K264:K274)</f>
        <v>3</v>
      </c>
      <c r="L18" s="11">
        <f>SUM('T1-1b. Medical index'!L264:L274)</f>
        <v>6</v>
      </c>
    </row>
    <row r="19" spans="1:12">
      <c r="B19" s="3"/>
      <c r="C19" s="11"/>
    </row>
    <row r="20" spans="1:12">
      <c r="A20" s="8" t="s">
        <v>290</v>
      </c>
      <c r="B20" s="4"/>
      <c r="C20" s="11"/>
    </row>
    <row r="21" spans="1:12">
      <c r="B21" s="3" t="s">
        <v>326</v>
      </c>
      <c r="C21" s="11">
        <f>SUM('T1-2b. Dental index'!C8:C33)</f>
        <v>0</v>
      </c>
      <c r="D21" s="11">
        <f>SUM('T1-2b. Dental index'!D8:D33)</f>
        <v>0</v>
      </c>
      <c r="E21" s="11">
        <f>SUM('T1-2b. Dental index'!E8:E33)</f>
        <v>2</v>
      </c>
      <c r="F21" s="11">
        <f>SUM('T1-2b. Dental index'!F8:F33)</f>
        <v>2</v>
      </c>
      <c r="G21" s="11">
        <f>SUM('T1-2b. Dental index'!G8:G33)</f>
        <v>1</v>
      </c>
      <c r="H21" s="11">
        <f>SUM('T1-2b. Dental index'!H8:H33)</f>
        <v>2</v>
      </c>
      <c r="I21" s="11">
        <f>SUM('T1-2b. Dental index'!I8:I33)</f>
        <v>0</v>
      </c>
      <c r="J21" s="11">
        <f>SUM('T1-2b. Dental index'!J8:J33)</f>
        <v>0</v>
      </c>
      <c r="K21" s="11">
        <f>SUM('T1-2b. Dental index'!K8:K33)</f>
        <v>0</v>
      </c>
      <c r="L21" s="11">
        <f>SUM('T1-2b. Dental index'!L8:L33)</f>
        <v>0</v>
      </c>
    </row>
    <row r="22" spans="1:12">
      <c r="B22" s="3" t="s">
        <v>18</v>
      </c>
      <c r="C22" s="11">
        <f>SUM('T1-2b. Dental index'!C42:C72)</f>
        <v>3</v>
      </c>
      <c r="D22" s="11">
        <f>SUM('T1-2b. Dental index'!D42:D72)</f>
        <v>1</v>
      </c>
      <c r="E22" s="11">
        <f>SUM('T1-2b. Dental index'!E42:E72)</f>
        <v>1</v>
      </c>
      <c r="F22" s="11">
        <f>SUM('T1-2b. Dental index'!F42:F72)</f>
        <v>1</v>
      </c>
      <c r="G22" s="11">
        <f>SUM('T1-2b. Dental index'!G42:G72)</f>
        <v>2</v>
      </c>
      <c r="H22" s="11">
        <f>SUM('T1-2b. Dental index'!H42:H72)</f>
        <v>3</v>
      </c>
      <c r="I22" s="11">
        <f>SUM('T1-2b. Dental index'!I42:I72)</f>
        <v>3</v>
      </c>
      <c r="J22" s="11">
        <f>SUM('T1-2b. Dental index'!J42:J72)</f>
        <v>0</v>
      </c>
      <c r="K22" s="11">
        <f>SUM('T1-2b. Dental index'!K42:K72)</f>
        <v>2</v>
      </c>
      <c r="L22" s="11">
        <f>SUM('T1-2b. Dental index'!L42:L72)</f>
        <v>0</v>
      </c>
    </row>
    <row r="23" spans="1:12">
      <c r="B23" s="3" t="s">
        <v>35</v>
      </c>
      <c r="C23" s="11">
        <f>SUM('T1-2b. Dental index'!C78:C85)</f>
        <v>0</v>
      </c>
      <c r="D23" s="11">
        <f>SUM('T1-2b. Dental index'!D78:D85)</f>
        <v>1</v>
      </c>
      <c r="E23" s="11">
        <f>SUM('T1-2b. Dental index'!E78:E85)</f>
        <v>0</v>
      </c>
      <c r="F23" s="11">
        <f>SUM('T1-2b. Dental index'!F78:F85)</f>
        <v>0</v>
      </c>
      <c r="G23" s="11">
        <f>SUM('T1-2b. Dental index'!G78:G85)</f>
        <v>1</v>
      </c>
      <c r="H23" s="11">
        <f>SUM('T1-2b. Dental index'!H78:H85)</f>
        <v>1</v>
      </c>
      <c r="I23" s="11">
        <f>SUM('T1-2b. Dental index'!I78:I85)</f>
        <v>0</v>
      </c>
      <c r="J23" s="11">
        <f>SUM('T1-2b. Dental index'!J78:J85)</f>
        <v>0</v>
      </c>
      <c r="K23" s="11">
        <f>SUM('T1-2b. Dental index'!K78:K85)</f>
        <v>0</v>
      </c>
      <c r="L23" s="11">
        <f>SUM('T1-2b. Dental index'!L78:L85)</f>
        <v>1</v>
      </c>
    </row>
    <row r="24" spans="1:12">
      <c r="B24" s="3" t="s">
        <v>42</v>
      </c>
      <c r="C24" s="11">
        <f>SUM('T1-2b. Dental index'!C91:C126)</f>
        <v>1</v>
      </c>
      <c r="D24" s="11">
        <f>SUM('T1-2b. Dental index'!D91:D126)</f>
        <v>4</v>
      </c>
      <c r="E24" s="11">
        <f>SUM('T1-2b. Dental index'!E91:E126)</f>
        <v>4</v>
      </c>
      <c r="F24" s="11">
        <f>SUM('T1-2b. Dental index'!F91:F126)</f>
        <v>3</v>
      </c>
      <c r="G24" s="11">
        <f>SUM('T1-2b. Dental index'!G91:G126)</f>
        <v>5</v>
      </c>
      <c r="H24" s="11">
        <f>SUM('T1-2b. Dental index'!H91:H126)</f>
        <v>5</v>
      </c>
      <c r="I24" s="11">
        <f>SUM('T1-2b. Dental index'!I91:I126)</f>
        <v>3</v>
      </c>
      <c r="J24" s="11">
        <f>SUM('T1-2b. Dental index'!J91:J126)</f>
        <v>0</v>
      </c>
      <c r="K24" s="11">
        <f>SUM('T1-2b. Dental index'!K91:K126)</f>
        <v>1</v>
      </c>
      <c r="L24" s="11">
        <f>SUM('T1-2b. Dental index'!L91:L126)</f>
        <v>3</v>
      </c>
    </row>
    <row r="25" spans="1:12">
      <c r="B25" s="3" t="s">
        <v>58</v>
      </c>
      <c r="C25" s="32">
        <f>SUM('T1-2b. Dental index'!C133:C136)</f>
        <v>0.66666666666666663</v>
      </c>
      <c r="D25" s="11">
        <f>SUM('T1-2b. Dental index'!D133:D136)</f>
        <v>0</v>
      </c>
      <c r="E25" s="11">
        <f>SUM('T1-2b. Dental index'!E133:E136)</f>
        <v>0</v>
      </c>
      <c r="F25" s="32">
        <f>SUM('T1-2b. Dental index'!F133:F136)</f>
        <v>0</v>
      </c>
      <c r="G25" s="32">
        <f>SUM('T1-2b. Dental index'!G133:G136)</f>
        <v>0.33333333333333331</v>
      </c>
      <c r="H25" s="32">
        <f>SUM('T1-2b. Dental index'!H133:H136)</f>
        <v>0.66666666666666663</v>
      </c>
      <c r="I25" s="32">
        <f>SUM('T1-2b. Dental index'!I133:I136)</f>
        <v>0</v>
      </c>
      <c r="J25" s="11">
        <f>SUM('T1-2b. Dental index'!J133:J136)</f>
        <v>0</v>
      </c>
      <c r="K25" s="11">
        <f>SUM('T1-2b. Dental index'!K133:K136)</f>
        <v>0</v>
      </c>
      <c r="L25" s="11">
        <f>SUM('T1-2b. Dental index'!L133:L136)</f>
        <v>0</v>
      </c>
    </row>
    <row r="26" spans="1:12">
      <c r="B26" s="3" t="s">
        <v>72</v>
      </c>
      <c r="C26" s="11">
        <f>SUM('T1-2b. Dental index'!C155:C171)</f>
        <v>1.5</v>
      </c>
      <c r="D26" s="11">
        <f>SUM('T1-2b. Dental index'!D155:D171)</f>
        <v>0.02</v>
      </c>
      <c r="E26" s="11">
        <f>SUM('T1-2b. Dental index'!E155:E171)</f>
        <v>0.67999999999999994</v>
      </c>
      <c r="F26" s="11">
        <f>SUM('T1-2b. Dental index'!F155:F171)</f>
        <v>1.52</v>
      </c>
      <c r="G26" s="11">
        <f>SUM('T1-2b. Dental index'!G155:G171)</f>
        <v>0.62</v>
      </c>
      <c r="H26" s="11">
        <f>SUM('T1-2b. Dental index'!H155:H171)</f>
        <v>2</v>
      </c>
      <c r="I26" s="11">
        <f>SUM('T1-2b. Dental index'!I155:I171)</f>
        <v>1.5</v>
      </c>
      <c r="J26" s="11">
        <f>SUM('T1-2b. Dental index'!J155:J171)</f>
        <v>0</v>
      </c>
      <c r="K26" s="11">
        <f>SUM('T1-2b. Dental index'!K155:K171)</f>
        <v>1.02</v>
      </c>
      <c r="L26" s="11">
        <f>SUM('T1-2b. Dental index'!L155:L171)</f>
        <v>0</v>
      </c>
    </row>
    <row r="27" spans="1:12">
      <c r="B27" s="3" t="s">
        <v>80</v>
      </c>
      <c r="C27" s="11">
        <f>SUM('T1-2b. Dental index'!C177:C224)</f>
        <v>0.5</v>
      </c>
      <c r="D27" s="11">
        <f>SUM('T1-2b. Dental index'!D177:D224)</f>
        <v>0</v>
      </c>
      <c r="E27" s="11">
        <f>SUM('T1-2b. Dental index'!E177:E224)</f>
        <v>2</v>
      </c>
      <c r="F27" s="11">
        <f>SUM('T1-2b. Dental index'!F177:F224)</f>
        <v>0.5</v>
      </c>
      <c r="G27" s="11">
        <f>SUM('T1-2b. Dental index'!G177:G224)</f>
        <v>0.5</v>
      </c>
      <c r="H27" s="11">
        <f>SUM('T1-2b. Dental index'!H177:H224)</f>
        <v>1.5</v>
      </c>
      <c r="I27" s="11">
        <f>SUM('T1-2b. Dental index'!I177:I224)</f>
        <v>0.5</v>
      </c>
      <c r="J27" s="11">
        <f>SUM('T1-2b. Dental index'!J177:J224)</f>
        <v>0.5</v>
      </c>
      <c r="K27" s="11">
        <f>SUM('T1-2b. Dental index'!K177:K224)</f>
        <v>1.75</v>
      </c>
      <c r="L27" s="11">
        <f>SUM('T1-2b. Dental index'!L177:L224)</f>
        <v>1</v>
      </c>
    </row>
    <row r="28" spans="1:12">
      <c r="B28" s="3" t="s">
        <v>118</v>
      </c>
      <c r="C28" s="11">
        <f>SUM('T1-2b. Dental index'!C229:C299)-SUM('T1-2b. Dental index'!C264:C274)</f>
        <v>3</v>
      </c>
      <c r="D28" s="11">
        <f>SUM('T1-2b. Dental index'!D229:D299)-SUM('T1-2b. Dental index'!D264:D274)</f>
        <v>3</v>
      </c>
      <c r="E28" s="11">
        <f>SUM('T1-2b. Dental index'!E229:E299)-SUM('T1-2b. Dental index'!E264:E274)</f>
        <v>2</v>
      </c>
      <c r="F28" s="11">
        <f>SUM('T1-2b. Dental index'!F229:F299)-SUM('T1-2b. Dental index'!F264:F274)</f>
        <v>1</v>
      </c>
      <c r="G28" s="11">
        <f>SUM('T1-2b. Dental index'!G229:G299)-SUM('T1-2b. Dental index'!G264:G274)</f>
        <v>6.5</v>
      </c>
      <c r="H28" s="11">
        <f>SUM('T1-2b. Dental index'!H229:H299)-SUM('T1-2b. Dental index'!H264:H274)</f>
        <v>6.5</v>
      </c>
      <c r="I28" s="11">
        <f>SUM('T1-2b. Dental index'!I229:I299)-SUM('T1-2b. Dental index'!I264:I274)</f>
        <v>2</v>
      </c>
      <c r="J28" s="11">
        <f>SUM('T1-2b. Dental index'!J229:J299)-SUM('T1-2b. Dental index'!J264:J274)</f>
        <v>1</v>
      </c>
      <c r="K28" s="11">
        <f>SUM('T1-2b. Dental index'!K229:K299)-SUM('T1-2b. Dental index'!K264:K274)</f>
        <v>0</v>
      </c>
      <c r="L28" s="11">
        <f>SUM('T1-2b. Dental index'!L229:L299)-SUM('T1-2b. Dental index'!L264:L274)</f>
        <v>0</v>
      </c>
    </row>
    <row r="29" spans="1:12">
      <c r="B29" s="36" t="s">
        <v>291</v>
      </c>
      <c r="C29" s="35">
        <f>SUM(C21:C28)</f>
        <v>9.6666666666666679</v>
      </c>
      <c r="D29" s="34">
        <f>SUM(D21:D28)</f>
        <v>9.02</v>
      </c>
      <c r="E29" s="34">
        <f t="shared" ref="E29:L29" si="1">SUM(E21:E28)</f>
        <v>11.68</v>
      </c>
      <c r="F29" s="35">
        <f t="shared" si="1"/>
        <v>9.02</v>
      </c>
      <c r="G29" s="35">
        <f t="shared" si="1"/>
        <v>16.953333333333333</v>
      </c>
      <c r="H29" s="35">
        <f t="shared" si="1"/>
        <v>21.666666666666664</v>
      </c>
      <c r="I29" s="35">
        <f t="shared" si="1"/>
        <v>10</v>
      </c>
      <c r="J29" s="34">
        <f t="shared" si="1"/>
        <v>1.5</v>
      </c>
      <c r="K29" s="34">
        <f t="shared" si="1"/>
        <v>5.77</v>
      </c>
      <c r="L29" s="34">
        <f t="shared" si="1"/>
        <v>5</v>
      </c>
    </row>
    <row r="30" spans="1:12">
      <c r="B30" s="36"/>
      <c r="C30" s="34"/>
      <c r="D30" s="34"/>
      <c r="E30" s="34"/>
      <c r="F30" s="35"/>
      <c r="G30" s="35"/>
      <c r="H30" s="35"/>
      <c r="I30" s="35"/>
      <c r="J30" s="34"/>
      <c r="K30" s="34"/>
      <c r="L30" s="34"/>
    </row>
    <row r="31" spans="1:12">
      <c r="B31" s="4" t="s">
        <v>293</v>
      </c>
      <c r="C31" s="11">
        <f>SUM('T1-2b. Dental index'!C264:C274)</f>
        <v>3</v>
      </c>
      <c r="D31" s="11">
        <f>SUM('T1-2b. Dental index'!D264:D274)</f>
        <v>4</v>
      </c>
      <c r="E31" s="11">
        <f>SUM('T1-2b. Dental index'!E264:E274)</f>
        <v>5</v>
      </c>
      <c r="F31" s="11">
        <f>SUM('T1-2b. Dental index'!F264:F274)</f>
        <v>3</v>
      </c>
      <c r="G31" s="11">
        <f>SUM('T1-2b. Dental index'!G264:G274)</f>
        <v>4</v>
      </c>
      <c r="H31" s="11">
        <f>SUM('T1-2b. Dental index'!H264:H274)</f>
        <v>2</v>
      </c>
      <c r="I31" s="11">
        <f>SUM('T1-2b. Dental index'!I264:I274)</f>
        <v>7</v>
      </c>
      <c r="J31" s="11">
        <f>SUM('T1-2b. Dental index'!J264:J274)</f>
        <v>6</v>
      </c>
      <c r="K31" s="11">
        <f>SUM('T1-2b. Dental index'!K264:K274)</f>
        <v>3</v>
      </c>
      <c r="L31" s="11">
        <f>SUM('T1-2b. Dental index'!L264:L274)</f>
        <v>6</v>
      </c>
    </row>
    <row r="32" spans="1:12">
      <c r="B32" s="4"/>
      <c r="C32" s="11"/>
    </row>
    <row r="33" spans="1:12">
      <c r="A33" s="8" t="s">
        <v>294</v>
      </c>
      <c r="B33" s="4"/>
      <c r="C33" s="11"/>
    </row>
    <row r="34" spans="1:12">
      <c r="B34" s="3" t="s">
        <v>326</v>
      </c>
      <c r="C34" s="11">
        <f>SUM('T1-3b. Paramedical index'!C8:C33)</f>
        <v>0</v>
      </c>
      <c r="D34" s="11">
        <f>SUM('T1-3b. Paramedical index'!D8:D33)</f>
        <v>0</v>
      </c>
      <c r="E34" s="11">
        <f>SUM('T1-3b. Paramedical index'!E8:E33)</f>
        <v>2</v>
      </c>
      <c r="F34" s="11">
        <f>SUM('T1-3b. Paramedical index'!F8:F33)</f>
        <v>2</v>
      </c>
      <c r="G34" s="11">
        <f>SUM('T1-3b. Paramedical index'!G8:G33)</f>
        <v>1</v>
      </c>
      <c r="H34" s="11">
        <f>SUM('T1-3b. Paramedical index'!H8:H33)</f>
        <v>2</v>
      </c>
      <c r="I34" s="11">
        <f>SUM('T1-3b. Paramedical index'!I8:I33)</f>
        <v>0</v>
      </c>
      <c r="J34" s="11">
        <f>SUM('T1-3b. Paramedical index'!J8:J33)</f>
        <v>0</v>
      </c>
      <c r="K34" s="11">
        <f>SUM('T1-3b. Paramedical index'!K8:K33)</f>
        <v>0</v>
      </c>
      <c r="L34" s="11">
        <f>SUM('T1-3b. Paramedical index'!L8:L33)</f>
        <v>0</v>
      </c>
    </row>
    <row r="35" spans="1:12">
      <c r="B35" s="3" t="s">
        <v>18</v>
      </c>
      <c r="C35" s="11">
        <f>SUM('T1-3b. Paramedical index'!C42:C72)</f>
        <v>3</v>
      </c>
      <c r="D35" s="11">
        <f>SUM('T1-3b. Paramedical index'!D42:D72)</f>
        <v>1</v>
      </c>
      <c r="E35" s="11">
        <f>SUM('T1-3b. Paramedical index'!E42:E72)</f>
        <v>1</v>
      </c>
      <c r="F35" s="11">
        <f>SUM('T1-3b. Paramedical index'!F42:F72)</f>
        <v>1</v>
      </c>
      <c r="G35" s="11">
        <f>SUM('T1-3b. Paramedical index'!G42:G72)</f>
        <v>2</v>
      </c>
      <c r="H35" s="11">
        <f>SUM('T1-3b. Paramedical index'!H42:H72)</f>
        <v>3</v>
      </c>
      <c r="I35" s="11">
        <f>SUM('T1-3b. Paramedical index'!I42:I72)</f>
        <v>3</v>
      </c>
      <c r="J35" s="11">
        <f>SUM('T1-3b. Paramedical index'!J42:J72)</f>
        <v>0</v>
      </c>
      <c r="K35" s="11">
        <f>SUM('T1-3b. Paramedical index'!K42:K72)</f>
        <v>2</v>
      </c>
      <c r="L35" s="11">
        <f>SUM('T1-3b. Paramedical index'!L42:L72)</f>
        <v>0</v>
      </c>
    </row>
    <row r="36" spans="1:12">
      <c r="B36" s="3" t="s">
        <v>35</v>
      </c>
      <c r="C36" s="11">
        <f>SUM('T1-3b. Paramedical index'!C78:C85)</f>
        <v>0</v>
      </c>
      <c r="D36" s="11">
        <f>SUM('T1-3b. Paramedical index'!D78:D85)</f>
        <v>1</v>
      </c>
      <c r="E36" s="11">
        <f>SUM('T1-3b. Paramedical index'!E78:E85)</f>
        <v>0</v>
      </c>
      <c r="F36" s="11">
        <f>SUM('T1-3b. Paramedical index'!F78:F85)</f>
        <v>0</v>
      </c>
      <c r="G36" s="11">
        <f>SUM('T1-3b. Paramedical index'!G78:G85)</f>
        <v>1</v>
      </c>
      <c r="H36" s="11">
        <f>SUM('T1-3b. Paramedical index'!H78:H85)</f>
        <v>1</v>
      </c>
      <c r="I36" s="11">
        <f>SUM('T1-3b. Paramedical index'!I78:I85)</f>
        <v>0</v>
      </c>
      <c r="J36" s="11">
        <f>SUM('T1-3b. Paramedical index'!J78:J85)</f>
        <v>0</v>
      </c>
      <c r="K36" s="11">
        <f>SUM('T1-3b. Paramedical index'!K78:K85)</f>
        <v>0</v>
      </c>
      <c r="L36" s="11">
        <f>SUM('T1-3b. Paramedical index'!L78:L85)</f>
        <v>1</v>
      </c>
    </row>
    <row r="37" spans="1:12">
      <c r="B37" s="3" t="s">
        <v>42</v>
      </c>
      <c r="C37" s="11">
        <f>SUM('T1-3b. Paramedical index'!C91:C126)</f>
        <v>1</v>
      </c>
      <c r="D37" s="11">
        <f>SUM('T1-3b. Paramedical index'!D91:D126)</f>
        <v>4</v>
      </c>
      <c r="E37" s="11">
        <f>SUM('T1-3b. Paramedical index'!E91:E126)</f>
        <v>2</v>
      </c>
      <c r="F37" s="11">
        <f>SUM('T1-3b. Paramedical index'!F91:F126)</f>
        <v>3</v>
      </c>
      <c r="G37" s="11">
        <f>SUM('T1-3b. Paramedical index'!G91:G126)</f>
        <v>5</v>
      </c>
      <c r="H37" s="11">
        <f>SUM('T1-3b. Paramedical index'!H91:H126)</f>
        <v>5</v>
      </c>
      <c r="I37" s="11">
        <f>SUM('T1-3b. Paramedical index'!I91:I126)</f>
        <v>3</v>
      </c>
      <c r="J37" s="11">
        <f>SUM('T1-3b. Paramedical index'!J91:J126)</f>
        <v>0</v>
      </c>
      <c r="K37" s="11">
        <f>SUM('T1-3b. Paramedical index'!K91:K126)</f>
        <v>1</v>
      </c>
      <c r="L37" s="11">
        <f>SUM('T1-3b. Paramedical index'!L91:L126)</f>
        <v>3</v>
      </c>
    </row>
    <row r="38" spans="1:12">
      <c r="B38" s="3" t="s">
        <v>58</v>
      </c>
      <c r="C38" s="32">
        <f>SUM('T1-3b. Paramedical index'!C133:C136)</f>
        <v>0.66666666666666663</v>
      </c>
      <c r="D38" s="11">
        <f>SUM('T1-3b. Paramedical index'!D133:D136)</f>
        <v>0</v>
      </c>
      <c r="E38" s="11">
        <f>SUM('T1-3b. Paramedical index'!E133:E136)</f>
        <v>0</v>
      </c>
      <c r="F38" s="32">
        <f>SUM('T1-3b. Paramedical index'!F133:F136)</f>
        <v>0</v>
      </c>
      <c r="G38" s="32">
        <f>SUM('T1-3b. Paramedical index'!G133:G136)</f>
        <v>0.33333333333333331</v>
      </c>
      <c r="H38" s="32">
        <f>SUM('T1-3b. Paramedical index'!H133:H136)</f>
        <v>0.66666666666666663</v>
      </c>
      <c r="I38" s="32">
        <f>SUM('T1-3b. Paramedical index'!I133:I136)</f>
        <v>0</v>
      </c>
      <c r="J38" s="11">
        <f>SUM('T1-3b. Paramedical index'!J133:J136)</f>
        <v>0</v>
      </c>
      <c r="K38" s="11">
        <f>SUM('T1-3b. Paramedical index'!K133:K136)</f>
        <v>0</v>
      </c>
      <c r="L38" s="11">
        <f>SUM('T1-3b. Paramedical index'!L133:L136)</f>
        <v>0</v>
      </c>
    </row>
    <row r="39" spans="1:12">
      <c r="B39" s="3" t="s">
        <v>72</v>
      </c>
      <c r="C39" s="11">
        <f>SUM('T1-3b. Paramedical index'!C155:C171)</f>
        <v>1.5</v>
      </c>
      <c r="D39" s="11">
        <f>SUM('T1-3b. Paramedical index'!D155:D171)</f>
        <v>0.02</v>
      </c>
      <c r="E39" s="11">
        <f>SUM('T1-3b. Paramedical index'!E155:E171)</f>
        <v>1.51</v>
      </c>
      <c r="F39" s="11">
        <f>SUM('T1-3b. Paramedical index'!F155:F171)</f>
        <v>1.52</v>
      </c>
      <c r="G39" s="11">
        <f>SUM('T1-3b. Paramedical index'!G155:G171)</f>
        <v>0.62</v>
      </c>
      <c r="H39" s="11">
        <f>SUM('T1-3b. Paramedical index'!H155:H171)</f>
        <v>2</v>
      </c>
      <c r="I39" s="11">
        <f>SUM('T1-3b. Paramedical index'!I155:I171)</f>
        <v>1.5</v>
      </c>
      <c r="J39" s="11">
        <f>SUM('T1-3b. Paramedical index'!J155:J171)</f>
        <v>0</v>
      </c>
      <c r="K39" s="11">
        <f>SUM('T1-3b. Paramedical index'!K155:K171)</f>
        <v>1.02</v>
      </c>
      <c r="L39" s="11">
        <f>SUM('T1-3b. Paramedical index'!L155:L171)</f>
        <v>0</v>
      </c>
    </row>
    <row r="40" spans="1:12">
      <c r="B40" s="3" t="s">
        <v>80</v>
      </c>
      <c r="C40" s="11">
        <f>SUM('T1-3b. Paramedical index'!C177:C224)</f>
        <v>0.5</v>
      </c>
      <c r="D40" s="11">
        <f>SUM('T1-3b. Paramedical index'!D177:D224)</f>
        <v>0</v>
      </c>
      <c r="E40" s="11">
        <f>SUM('T1-3b. Paramedical index'!E177:E224)</f>
        <v>0</v>
      </c>
      <c r="F40" s="11">
        <f>SUM('T1-3b. Paramedical index'!F177:F224)</f>
        <v>0.5</v>
      </c>
      <c r="G40" s="11">
        <f>SUM('T1-3b. Paramedical index'!G177:G224)</f>
        <v>0.5</v>
      </c>
      <c r="H40" s="11">
        <f>SUM('T1-3b. Paramedical index'!H177:H224)</f>
        <v>1.5</v>
      </c>
      <c r="I40" s="11">
        <f>SUM('T1-3b. Paramedical index'!I177:I224)</f>
        <v>0.5</v>
      </c>
      <c r="J40" s="11">
        <f>SUM('T1-3b. Paramedical index'!J177:J224)</f>
        <v>0</v>
      </c>
      <c r="K40" s="11">
        <f>SUM('T1-3b. Paramedical index'!K177:K224)</f>
        <v>1.75</v>
      </c>
      <c r="L40" s="11">
        <f>SUM('T1-3b. Paramedical index'!L177:L224)</f>
        <v>1</v>
      </c>
    </row>
    <row r="41" spans="1:12">
      <c r="B41" s="3" t="s">
        <v>118</v>
      </c>
      <c r="C41" s="11">
        <f>SUM('T1-3b. Paramedical index'!C229:C299)-SUM('T1-3b. Paramedical index'!C264:C274)</f>
        <v>3</v>
      </c>
      <c r="D41" s="11">
        <f>SUM('T1-3b. Paramedical index'!D229:D299)-SUM('T1-3b. Paramedical index'!D264:D274)</f>
        <v>3</v>
      </c>
      <c r="E41" s="11">
        <f>SUM('T1-3b. Paramedical index'!E229:E299)-SUM('T1-3b. Paramedical index'!E264:E274)</f>
        <v>1</v>
      </c>
      <c r="F41" s="11">
        <f>SUM('T1-3b. Paramedical index'!F229:F299)-SUM('T1-3b. Paramedical index'!F264:F274)</f>
        <v>1</v>
      </c>
      <c r="G41" s="11">
        <f>SUM('T1-3b. Paramedical index'!G229:G299)-SUM('T1-3b. Paramedical index'!G264:G274)</f>
        <v>6.5</v>
      </c>
      <c r="H41" s="11">
        <f>SUM('T1-3b. Paramedical index'!H229:H299)-SUM('T1-3b. Paramedical index'!H264:H274)</f>
        <v>6.5</v>
      </c>
      <c r="I41" s="11">
        <f>SUM('T1-3b. Paramedical index'!I229:I299)-SUM('T1-3b. Paramedical index'!I264:I274)</f>
        <v>2</v>
      </c>
      <c r="J41" s="11">
        <f>SUM('T1-3b. Paramedical index'!J229:J299)-SUM('T1-3b. Paramedical index'!J264:J274)</f>
        <v>0</v>
      </c>
      <c r="K41" s="11">
        <f>SUM('T1-3b. Paramedical index'!K229:K299)-SUM('T1-3b. Paramedical index'!K264:K274)</f>
        <v>1</v>
      </c>
      <c r="L41" s="11">
        <f>SUM('T1-3b. Paramedical index'!L229:L299)-SUM('T1-3b. Paramedical index'!L264:L274)</f>
        <v>0</v>
      </c>
    </row>
    <row r="42" spans="1:12" s="37" customFormat="1">
      <c r="A42" s="8"/>
      <c r="B42" s="41" t="s">
        <v>291</v>
      </c>
      <c r="C42" s="38">
        <f>SUM(C34:C41)</f>
        <v>9.6666666666666679</v>
      </c>
      <c r="D42" s="37">
        <f>SUM(D34:D41)</f>
        <v>9.02</v>
      </c>
      <c r="E42" s="37">
        <f t="shared" ref="E42:L42" si="2">SUM(E34:E41)</f>
        <v>7.51</v>
      </c>
      <c r="F42" s="38">
        <f t="shared" si="2"/>
        <v>9.02</v>
      </c>
      <c r="G42" s="38">
        <f t="shared" si="2"/>
        <v>16.953333333333333</v>
      </c>
      <c r="H42" s="38">
        <f t="shared" si="2"/>
        <v>21.666666666666664</v>
      </c>
      <c r="I42" s="38">
        <f t="shared" si="2"/>
        <v>10</v>
      </c>
      <c r="J42" s="37">
        <f t="shared" si="2"/>
        <v>0</v>
      </c>
      <c r="K42" s="37">
        <f t="shared" si="2"/>
        <v>6.77</v>
      </c>
      <c r="L42" s="37">
        <f t="shared" si="2"/>
        <v>5</v>
      </c>
    </row>
    <row r="43" spans="1:12" s="16" customFormat="1">
      <c r="A43" s="12"/>
      <c r="B43" s="5"/>
      <c r="C43" s="11"/>
      <c r="D43" s="11"/>
    </row>
    <row r="44" spans="1:12" s="16" customFormat="1">
      <c r="A44" s="12"/>
      <c r="B44" s="4" t="s">
        <v>293</v>
      </c>
      <c r="C44" s="11">
        <f>SUM('T1-3b. Paramedical index'!C264:C274)</f>
        <v>3</v>
      </c>
      <c r="D44" s="11">
        <f>SUM('T1-3b. Paramedical index'!D264:D274)</f>
        <v>4</v>
      </c>
      <c r="E44" s="11">
        <f>SUM('T1-3b. Paramedical index'!E264:E274)</f>
        <v>5</v>
      </c>
      <c r="F44" s="11">
        <f>SUM('T1-3b. Paramedical index'!F264:F274)</f>
        <v>3</v>
      </c>
      <c r="G44" s="11">
        <f>SUM('T1-3b. Paramedical index'!G264:G274)</f>
        <v>4</v>
      </c>
      <c r="H44" s="11">
        <f>SUM('T1-3b. Paramedical index'!H264:H274)</f>
        <v>2</v>
      </c>
      <c r="I44" s="11">
        <f>SUM('T1-3b. Paramedical index'!I264:I274)</f>
        <v>7</v>
      </c>
      <c r="J44" s="11">
        <f>SUM('T1-3b. Paramedical index'!J264:J274)</f>
        <v>8</v>
      </c>
      <c r="K44" s="11">
        <f>SUM('T1-3b. Paramedical index'!K264:K274)</f>
        <v>3</v>
      </c>
      <c r="L44" s="11">
        <f>SUM('T1-3b. Paramedical index'!L264:L274)</f>
        <v>6</v>
      </c>
    </row>
    <row r="45" spans="1:12" s="16" customFormat="1">
      <c r="A45" s="12"/>
      <c r="B45" s="5"/>
      <c r="C45" s="13"/>
      <c r="D45" s="11"/>
      <c r="E45" s="11"/>
      <c r="F45" s="11"/>
      <c r="G45" s="24"/>
    </row>
    <row r="46" spans="1:12" s="16" customFormat="1">
      <c r="A46" s="17"/>
      <c r="B46" s="18"/>
      <c r="C46" s="18"/>
      <c r="G46" s="15"/>
    </row>
    <row r="47" spans="1:12">
      <c r="A47" s="8" t="s">
        <v>318</v>
      </c>
      <c r="C47" s="2"/>
    </row>
    <row r="48" spans="1:12">
      <c r="B48" s="3" t="s">
        <v>326</v>
      </c>
      <c r="C48" s="13">
        <f>'T1-1b. Medical index'!C8+'T1-1b. Medical index'!C27/2</f>
        <v>0</v>
      </c>
      <c r="D48" s="13">
        <f>'T1-1b. Medical index'!D8+'T1-1b. Medical index'!D27/2</f>
        <v>0</v>
      </c>
      <c r="E48" s="13">
        <f>'T1-1b. Medical index'!E8+'T1-1b. Medical index'!E27/2</f>
        <v>0</v>
      </c>
      <c r="F48" s="13">
        <f>'T1-1b. Medical index'!F8+'T1-1b. Medical index'!F27/2</f>
        <v>0</v>
      </c>
      <c r="G48" s="13">
        <f>'T1-1b. Medical index'!G8+'T1-1b. Medical index'!G27/2</f>
        <v>0</v>
      </c>
      <c r="H48" s="13">
        <f>'T1-1b. Medical index'!H8+'T1-1b. Medical index'!H27/2</f>
        <v>0</v>
      </c>
      <c r="I48" s="13">
        <f>'T1-1b. Medical index'!I8+'T1-1b. Medical index'!I27/2</f>
        <v>0</v>
      </c>
      <c r="J48" s="13">
        <f>'T1-1b. Medical index'!J8+'T1-1b. Medical index'!J27/2</f>
        <v>0</v>
      </c>
      <c r="K48" s="13">
        <f>'T1-1b. Medical index'!K8+'T1-1b. Medical index'!K27/2</f>
        <v>0</v>
      </c>
      <c r="L48" s="13">
        <f>'T1-1b. Medical index'!L8+'T1-1b. Medical index'!L27/2</f>
        <v>0</v>
      </c>
    </row>
    <row r="49" spans="1:12">
      <c r="B49" s="3" t="s">
        <v>18</v>
      </c>
      <c r="C49" s="3">
        <f>'T1-1b. Medical index'!C42</f>
        <v>0</v>
      </c>
      <c r="D49" s="3">
        <f>'T1-1b. Medical index'!D42</f>
        <v>0</v>
      </c>
      <c r="E49" s="3">
        <f>'T1-1b. Medical index'!E42</f>
        <v>0</v>
      </c>
      <c r="F49" s="3">
        <f>'T1-1b. Medical index'!F42</f>
        <v>0</v>
      </c>
      <c r="G49" s="3">
        <f>'T1-1b. Medical index'!G42</f>
        <v>0</v>
      </c>
      <c r="H49" s="3">
        <f>'T1-1b. Medical index'!H42</f>
        <v>0</v>
      </c>
      <c r="I49" s="3">
        <f>'T1-1b. Medical index'!I42</f>
        <v>0</v>
      </c>
      <c r="J49" s="3">
        <f>'T1-1b. Medical index'!J42</f>
        <v>0</v>
      </c>
      <c r="K49" s="3">
        <f>'T1-1b. Medical index'!K42</f>
        <v>0</v>
      </c>
      <c r="L49" s="3">
        <f>'T1-1b. Medical index'!L42</f>
        <v>0</v>
      </c>
    </row>
    <row r="50" spans="1:12">
      <c r="B50" s="3" t="s">
        <v>35</v>
      </c>
      <c r="C50" s="3">
        <f>SUM('T1-1b. Medical index'!C78:C84)</f>
        <v>0</v>
      </c>
      <c r="D50" s="3">
        <f>SUM('T1-1b. Medical index'!D78:D84)</f>
        <v>1</v>
      </c>
      <c r="E50" s="3">
        <f>SUM('T1-1b. Medical index'!E78:E84)</f>
        <v>0</v>
      </c>
      <c r="F50" s="3">
        <f>SUM('T1-1b. Medical index'!F78:F84)</f>
        <v>0</v>
      </c>
      <c r="G50" s="3">
        <f>SUM('T1-1b. Medical index'!G78:G84)</f>
        <v>1</v>
      </c>
      <c r="H50" s="3">
        <f>SUM('T1-1b. Medical index'!H78:H84)</f>
        <v>1</v>
      </c>
      <c r="I50" s="3">
        <f>SUM('T1-1b. Medical index'!I78:I84)</f>
        <v>1</v>
      </c>
      <c r="J50" s="3">
        <f>SUM('T1-1b. Medical index'!J78:J84)</f>
        <v>0</v>
      </c>
      <c r="K50" s="3">
        <f>SUM('T1-1b. Medical index'!K78:K84)</f>
        <v>0</v>
      </c>
      <c r="L50" s="3">
        <f>SUM('T1-1b. Medical index'!L78:L84)</f>
        <v>1</v>
      </c>
    </row>
    <row r="51" spans="1:12">
      <c r="B51" s="3" t="s">
        <v>72</v>
      </c>
      <c r="C51" s="3">
        <f>'T1-1b. Medical index'!C155+'T1-1b. Medical index'!C157+SUM('T1-1b. Medical index'!C169:C171)/2</f>
        <v>0</v>
      </c>
      <c r="D51" s="3">
        <f>'T1-1b. Medical index'!D155+'T1-1b. Medical index'!D157+SUM('T1-1b. Medical index'!D169:D171)/2</f>
        <v>0.01</v>
      </c>
      <c r="E51" s="3">
        <f>'T1-1b. Medical index'!E155+'T1-1b. Medical index'!E157+SUM('T1-1b. Medical index'!E169:E171)/2</f>
        <v>0</v>
      </c>
      <c r="F51" s="3">
        <f>'T1-1b. Medical index'!F155+'T1-1b. Medical index'!F157+SUM('T1-1b. Medical index'!F169:F171)/2</f>
        <v>0.01</v>
      </c>
      <c r="G51" s="3">
        <f>'T1-1b. Medical index'!G155+'T1-1b. Medical index'!G157+SUM('T1-1b. Medical index'!G169:G171)/2</f>
        <v>0.01</v>
      </c>
      <c r="H51" s="3">
        <f>'T1-1b. Medical index'!H155+'T1-1b. Medical index'!H157+SUM('T1-1b. Medical index'!H169:H171)/2</f>
        <v>0</v>
      </c>
      <c r="I51" s="3">
        <f>'T1-1b. Medical index'!I155+'T1-1b. Medical index'!I157+SUM('T1-1b. Medical index'!I169:I171)/2</f>
        <v>0</v>
      </c>
      <c r="J51" s="3">
        <f>'T1-1b. Medical index'!J155+'T1-1b. Medical index'!J157+SUM('T1-1b. Medical index'!J169:J171)/2</f>
        <v>0</v>
      </c>
      <c r="K51" s="3">
        <f>'T1-1b. Medical index'!K155+'T1-1b. Medical index'!K157+SUM('T1-1b. Medical index'!K169:K171)/2</f>
        <v>0</v>
      </c>
      <c r="L51" s="3">
        <f>'T1-1b. Medical index'!L155+'T1-1b. Medical index'!L157+SUM('T1-1b. Medical index'!L169:L171)/2</f>
        <v>0</v>
      </c>
    </row>
    <row r="52" spans="1:12">
      <c r="B52" s="3" t="s">
        <v>118</v>
      </c>
      <c r="C52" s="3">
        <f>SUM('T1-1b. Medical index'!C229:C243)/2</f>
        <v>0.5</v>
      </c>
      <c r="D52" s="3">
        <f>SUM('T1-1b. Medical index'!D229:D243)/2</f>
        <v>1</v>
      </c>
      <c r="E52" s="3">
        <f>SUM('T1-1b. Medical index'!E229:E243)/2</f>
        <v>1</v>
      </c>
      <c r="F52" s="3">
        <f>SUM('T1-1b. Medical index'!F229:F243)/2</f>
        <v>0</v>
      </c>
      <c r="G52" s="3">
        <f>SUM('T1-1b. Medical index'!G229:G243)/2</f>
        <v>1.25</v>
      </c>
      <c r="H52" s="3">
        <f>SUM('T1-1b. Medical index'!H229:H243)/2</f>
        <v>0.75</v>
      </c>
      <c r="I52" s="3">
        <f>SUM('T1-1b. Medical index'!I229:I243)/2</f>
        <v>1</v>
      </c>
      <c r="J52" s="3">
        <f>SUM('T1-1b. Medical index'!J229:J243)/2</f>
        <v>0.5</v>
      </c>
      <c r="K52" s="3">
        <f>SUM('T1-1b. Medical index'!K229:K243)/2</f>
        <v>0</v>
      </c>
      <c r="L52" s="3">
        <f>SUM('T1-1b. Medical index'!L229:L243)/2</f>
        <v>0</v>
      </c>
    </row>
    <row r="53" spans="1:12">
      <c r="B53" s="33" t="s">
        <v>291</v>
      </c>
      <c r="C53" s="33">
        <f>SUM(C48:C52)</f>
        <v>0.5</v>
      </c>
      <c r="D53" s="33">
        <f t="shared" ref="D53:L53" si="3">SUM(D48:D52)</f>
        <v>2.0099999999999998</v>
      </c>
      <c r="E53" s="33">
        <f t="shared" si="3"/>
        <v>1</v>
      </c>
      <c r="F53" s="33">
        <f t="shared" si="3"/>
        <v>0.01</v>
      </c>
      <c r="G53" s="33">
        <f t="shared" si="3"/>
        <v>2.2599999999999998</v>
      </c>
      <c r="H53" s="33">
        <f t="shared" si="3"/>
        <v>1.75</v>
      </c>
      <c r="I53" s="33">
        <f t="shared" si="3"/>
        <v>2</v>
      </c>
      <c r="J53" s="33">
        <f t="shared" si="3"/>
        <v>0.5</v>
      </c>
      <c r="K53" s="33">
        <f t="shared" si="3"/>
        <v>0</v>
      </c>
      <c r="L53" s="33">
        <f t="shared" si="3"/>
        <v>1</v>
      </c>
    </row>
    <row r="54" spans="1:12">
      <c r="B54" s="4"/>
      <c r="C54" s="3"/>
      <c r="D54" s="3"/>
      <c r="E54" s="3"/>
      <c r="F54" s="3"/>
      <c r="G54" s="3"/>
      <c r="H54" s="3"/>
      <c r="I54" s="3"/>
      <c r="J54" s="3"/>
      <c r="K54" s="3"/>
      <c r="L54" s="3"/>
    </row>
    <row r="55" spans="1:12">
      <c r="A55" s="8" t="s">
        <v>319</v>
      </c>
      <c r="C55" s="3"/>
      <c r="D55" s="3"/>
      <c r="E55" s="3"/>
      <c r="F55" s="3"/>
      <c r="G55" s="3"/>
      <c r="H55" s="3"/>
      <c r="I55" s="3"/>
      <c r="J55" s="3"/>
      <c r="K55" s="3"/>
      <c r="L55" s="3"/>
    </row>
    <row r="56" spans="1:12">
      <c r="B56" s="3" t="s">
        <v>326</v>
      </c>
      <c r="C56" s="3">
        <f>'T1-1b. Medical index'!C10+'T1-1b. Medical index'!C27/2+SUM('T1-1b. Medical index'!C32:C33)</f>
        <v>0</v>
      </c>
      <c r="D56" s="3">
        <f>'T1-1b. Medical index'!D10+'T1-1b. Medical index'!D27/2+SUM('T1-1b. Medical index'!D32:D33)</f>
        <v>0</v>
      </c>
      <c r="E56" s="3">
        <f>'T1-1b. Medical index'!E10+'T1-1b. Medical index'!E27/2+SUM('T1-1b. Medical index'!E32:E33)</f>
        <v>2</v>
      </c>
      <c r="F56" s="3">
        <f>'T1-1b. Medical index'!F10+'T1-1b. Medical index'!F27/2+SUM('T1-1b. Medical index'!F32:F33)</f>
        <v>2</v>
      </c>
      <c r="G56" s="3">
        <f>'T1-1b. Medical index'!G10+'T1-1b. Medical index'!G27/2+SUM('T1-1b. Medical index'!G32:G33)</f>
        <v>1</v>
      </c>
      <c r="H56" s="3">
        <f>'T1-1b. Medical index'!H10+'T1-1b. Medical index'!H27/2+SUM('T1-1b. Medical index'!H32:H33)</f>
        <v>2</v>
      </c>
      <c r="I56" s="3">
        <f>'T1-1b. Medical index'!I10+'T1-1b. Medical index'!I27/2+SUM('T1-1b. Medical index'!I32:I33)</f>
        <v>0</v>
      </c>
      <c r="J56" s="3">
        <f>'T1-1b. Medical index'!J10+'T1-1b. Medical index'!J27/2+SUM('T1-1b. Medical index'!J32:J33)</f>
        <v>0</v>
      </c>
      <c r="K56" s="3">
        <f>'T1-1b. Medical index'!K10+'T1-1b. Medical index'!K27/2+SUM('T1-1b. Medical index'!K32:K33)</f>
        <v>0</v>
      </c>
      <c r="L56" s="3">
        <f>'T1-1b. Medical index'!L10+'T1-1b. Medical index'!L27/2+SUM('T1-1b. Medical index'!L32:L33)</f>
        <v>0</v>
      </c>
    </row>
    <row r="57" spans="1:12">
      <c r="B57" s="3" t="s">
        <v>18</v>
      </c>
      <c r="C57" s="3">
        <f>'T1-1b. Medical index'!C44+SUM('T1-1b. Medical index'!C62:C63)+SUM('T1-1b. Medical index'!C68:C70)</f>
        <v>3</v>
      </c>
      <c r="D57" s="3">
        <f>'T1-1b. Medical index'!D44+SUM('T1-1b. Medical index'!D62:D63)+SUM('T1-1b. Medical index'!D68:D70)</f>
        <v>1</v>
      </c>
      <c r="E57" s="3">
        <f>'T1-1b. Medical index'!E44+SUM('T1-1b. Medical index'!E62:E63)+SUM('T1-1b. Medical index'!E68:E70)</f>
        <v>1</v>
      </c>
      <c r="F57" s="3">
        <f>'T1-1b. Medical index'!F44+SUM('T1-1b. Medical index'!F62:F63)+SUM('T1-1b. Medical index'!F68:F70)</f>
        <v>1</v>
      </c>
      <c r="G57" s="3">
        <f>'T1-1b. Medical index'!G44+SUM('T1-1b. Medical index'!G62:G63)+SUM('T1-1b. Medical index'!G68:G70)</f>
        <v>2</v>
      </c>
      <c r="H57" s="3">
        <f>'T1-1b. Medical index'!H44+SUM('T1-1b. Medical index'!H62:H63)+SUM('T1-1b. Medical index'!H68:H70)</f>
        <v>3</v>
      </c>
      <c r="I57" s="3">
        <f>'T1-1b. Medical index'!I44+SUM('T1-1b. Medical index'!I62:I63)+SUM('T1-1b. Medical index'!I68:I70)</f>
        <v>3</v>
      </c>
      <c r="J57" s="3">
        <f>'T1-1b. Medical index'!J44+SUM('T1-1b. Medical index'!J62:J63)+SUM('T1-1b. Medical index'!J68:J70)</f>
        <v>0</v>
      </c>
      <c r="K57" s="3">
        <f>'T1-1b. Medical index'!K44+SUM('T1-1b. Medical index'!K62:K63)+SUM('T1-1b. Medical index'!K68:K70)</f>
        <v>2</v>
      </c>
      <c r="L57" s="3">
        <f>'T1-1b. Medical index'!L44+SUM('T1-1b. Medical index'!L62:L63)+SUM('T1-1b. Medical index'!L68:L70)</f>
        <v>0</v>
      </c>
    </row>
    <row r="58" spans="1:12">
      <c r="B58" s="3" t="s">
        <v>42</v>
      </c>
      <c r="C58" s="3">
        <f>SUM('T1-1b. Medical index'!C91:C123)</f>
        <v>1</v>
      </c>
      <c r="D58" s="3">
        <f>SUM('T1-1b. Medical index'!D91:D123)</f>
        <v>4</v>
      </c>
      <c r="E58" s="3">
        <f>SUM('T1-1b. Medical index'!E91:E123)</f>
        <v>4</v>
      </c>
      <c r="F58" s="3">
        <f>SUM('T1-1b. Medical index'!F91:F123)</f>
        <v>3</v>
      </c>
      <c r="G58" s="3">
        <f>SUM('T1-1b. Medical index'!G91:G123)</f>
        <v>5</v>
      </c>
      <c r="H58" s="3">
        <f>SUM('T1-1b. Medical index'!H91:H123)</f>
        <v>5</v>
      </c>
      <c r="I58" s="3">
        <f>SUM('T1-1b. Medical index'!I91:I123)</f>
        <v>3</v>
      </c>
      <c r="J58" s="3">
        <f>SUM('T1-1b. Medical index'!J91:J123)</f>
        <v>0</v>
      </c>
      <c r="K58" s="3">
        <f>SUM('T1-1b. Medical index'!K91:K123)</f>
        <v>1</v>
      </c>
      <c r="L58" s="3">
        <f>SUM('T1-1b. Medical index'!L91:L123)</f>
        <v>3</v>
      </c>
    </row>
    <row r="59" spans="1:12">
      <c r="B59" s="3" t="s">
        <v>58</v>
      </c>
      <c r="C59" s="44">
        <f>SUM('T1-1b. Medical index'!C133:C136)</f>
        <v>0.66666666666666663</v>
      </c>
      <c r="D59" s="44">
        <f>SUM('T1-1b. Medical index'!D133:D136)</f>
        <v>0</v>
      </c>
      <c r="E59" s="44">
        <f>SUM('T1-1b. Medical index'!E133:E136)</f>
        <v>0</v>
      </c>
      <c r="F59" s="44">
        <f>SUM('T1-1b. Medical index'!F133:F136)</f>
        <v>0</v>
      </c>
      <c r="G59" s="44">
        <f>SUM('T1-1b. Medical index'!G133:G136)</f>
        <v>0.33333333333333331</v>
      </c>
      <c r="H59" s="44">
        <f>SUM('T1-1b. Medical index'!H133:H136)</f>
        <v>0.66666666666666663</v>
      </c>
      <c r="I59" s="44">
        <f>SUM('T1-1b. Medical index'!I133:I136)</f>
        <v>0</v>
      </c>
      <c r="J59" s="44">
        <f>SUM('T1-1b. Medical index'!J133:J136)</f>
        <v>0</v>
      </c>
      <c r="K59" s="44">
        <f>SUM('T1-1b. Medical index'!K133:K136)</f>
        <v>0</v>
      </c>
      <c r="L59" s="44">
        <f>SUM('T1-1b. Medical index'!L133:L136)</f>
        <v>0</v>
      </c>
    </row>
    <row r="60" spans="1:12">
      <c r="B60" s="3" t="s">
        <v>72</v>
      </c>
      <c r="C60" s="3">
        <f>'T1-1b. Medical index'!C162+'T1-1b. Medical index'!C164+SUM('T1-1b. Medical index'!C169:C171)/2</f>
        <v>1.5</v>
      </c>
      <c r="D60" s="3">
        <f>'T1-1b. Medical index'!D162+'T1-1b. Medical index'!D164+SUM('T1-1b. Medical index'!D169:D171)/2</f>
        <v>0.01</v>
      </c>
      <c r="E60" s="3">
        <f>'T1-1b. Medical index'!E162+'T1-1b. Medical index'!E164+SUM('T1-1b. Medical index'!E169:E171)/2</f>
        <v>0.67999999999999994</v>
      </c>
      <c r="F60" s="3">
        <f>'T1-1b. Medical index'!F162+'T1-1b. Medical index'!F164+SUM('T1-1b. Medical index'!F169:F171)/2</f>
        <v>1.51</v>
      </c>
      <c r="G60" s="3">
        <f>'T1-1b. Medical index'!G162+'T1-1b. Medical index'!G164+SUM('T1-1b. Medical index'!G169:G171)/2</f>
        <v>0.61</v>
      </c>
      <c r="H60" s="3">
        <f>'T1-1b. Medical index'!H162+'T1-1b. Medical index'!H164+SUM('T1-1b. Medical index'!H169:H171)/2</f>
        <v>2</v>
      </c>
      <c r="I60" s="3">
        <f>'T1-1b. Medical index'!I162+'T1-1b. Medical index'!I164+SUM('T1-1b. Medical index'!I169:I171)/2</f>
        <v>1.5</v>
      </c>
      <c r="J60" s="3">
        <f>'T1-1b. Medical index'!J162+'T1-1b. Medical index'!J164+SUM('T1-1b. Medical index'!J169:J171)/2</f>
        <v>0</v>
      </c>
      <c r="K60" s="3">
        <f>'T1-1b. Medical index'!K162+'T1-1b. Medical index'!K164+SUM('T1-1b. Medical index'!K169:K171)/2</f>
        <v>1.02</v>
      </c>
      <c r="L60" s="3">
        <f>'T1-1b. Medical index'!L162+'T1-1b. Medical index'!L164+SUM('T1-1b. Medical index'!L169:L171)/2</f>
        <v>0</v>
      </c>
    </row>
    <row r="61" spans="1:12">
      <c r="B61" s="3" t="s">
        <v>80</v>
      </c>
      <c r="C61" s="3">
        <f>SUM('T1-1b. Medical index'!C197:C205)</f>
        <v>0.5</v>
      </c>
      <c r="D61" s="3">
        <f>SUM('T1-1b. Medical index'!D197:D205)</f>
        <v>0</v>
      </c>
      <c r="E61" s="3">
        <f>SUM('T1-1b. Medical index'!E197:E205)</f>
        <v>2</v>
      </c>
      <c r="F61" s="3">
        <f>SUM('T1-1b. Medical index'!F197:F205)</f>
        <v>0.5</v>
      </c>
      <c r="G61" s="3">
        <f>SUM('T1-1b. Medical index'!G197:G205)</f>
        <v>0.5</v>
      </c>
      <c r="H61" s="3">
        <f>SUM('T1-1b. Medical index'!H197:H205)</f>
        <v>1.5</v>
      </c>
      <c r="I61" s="3">
        <f>SUM('T1-1b. Medical index'!I197:I205)</f>
        <v>0.5</v>
      </c>
      <c r="J61" s="3">
        <f>SUM('T1-1b. Medical index'!J197:J205)</f>
        <v>0.5</v>
      </c>
      <c r="K61" s="3">
        <f>SUM('T1-1b. Medical index'!K197:K205)</f>
        <v>1.75</v>
      </c>
      <c r="L61" s="3">
        <f>SUM('T1-1b. Medical index'!L197:L205)</f>
        <v>1</v>
      </c>
    </row>
    <row r="62" spans="1:12">
      <c r="B62" s="3" t="s">
        <v>118</v>
      </c>
      <c r="C62" s="3">
        <f>SUM('T1-1b. Medical index'!C229:C243)/2+SUM('T1-1b. Medical index'!C250:C286)-SUM('T1-1b. Medical index'!C264:C274)</f>
        <v>2.5</v>
      </c>
      <c r="D62" s="3">
        <f>SUM('T1-1b. Medical index'!D229:D243)/2+SUM('T1-1b. Medical index'!D250:D286)-SUM('T1-1b. Medical index'!D264:D274)</f>
        <v>2</v>
      </c>
      <c r="E62" s="3">
        <f>SUM('T1-1b. Medical index'!E229:E243)/2+SUM('T1-1b. Medical index'!E250:E286)-SUM('T1-1b. Medical index'!E264:E274)</f>
        <v>1</v>
      </c>
      <c r="F62" s="3">
        <f>SUM('T1-1b. Medical index'!F229:F243)/2+SUM('T1-1b. Medical index'!F250:F286)-SUM('T1-1b. Medical index'!F264:F274)</f>
        <v>1</v>
      </c>
      <c r="G62" s="3">
        <f>SUM('T1-1b. Medical index'!G229:G243)/2+SUM('T1-1b. Medical index'!G250:G286)-SUM('T1-1b. Medical index'!G264:G274)</f>
        <v>5.25</v>
      </c>
      <c r="H62" s="3">
        <f>SUM('T1-1b. Medical index'!H229:H243)/2+SUM('T1-1b. Medical index'!H250:H286)-SUM('T1-1b. Medical index'!H264:H274)</f>
        <v>5.75</v>
      </c>
      <c r="I62" s="3">
        <f>SUM('T1-1b. Medical index'!I229:I243)/2+SUM('T1-1b. Medical index'!I250:I286)-SUM('T1-1b. Medical index'!I264:I274)</f>
        <v>3</v>
      </c>
      <c r="J62" s="3">
        <f>SUM('T1-1b. Medical index'!J229:J243)/2+SUM('T1-1b. Medical index'!J250:J286)-SUM('T1-1b. Medical index'!J264:J274)</f>
        <v>0.5</v>
      </c>
      <c r="K62" s="3">
        <f>SUM('T1-1b. Medical index'!K229:K243)/2+SUM('T1-1b. Medical index'!K250:K286)-SUM('T1-1b. Medical index'!K264:K274)</f>
        <v>0</v>
      </c>
      <c r="L62" s="3">
        <f>SUM('T1-1b. Medical index'!L229:L243)/2+SUM('T1-1b. Medical index'!L250:L286)-SUM('T1-1b. Medical index'!L264:L274)</f>
        <v>0</v>
      </c>
    </row>
    <row r="63" spans="1:12">
      <c r="B63" s="33" t="s">
        <v>291</v>
      </c>
      <c r="C63" s="45">
        <f>SUM(C56:C62)</f>
        <v>9.1666666666666679</v>
      </c>
      <c r="D63" s="45">
        <f t="shared" ref="D63:L63" si="4">SUM(D56:D62)</f>
        <v>7.01</v>
      </c>
      <c r="E63" s="45">
        <f t="shared" si="4"/>
        <v>10.68</v>
      </c>
      <c r="F63" s="45">
        <f t="shared" si="4"/>
        <v>9.01</v>
      </c>
      <c r="G63" s="45">
        <f t="shared" si="4"/>
        <v>14.693333333333333</v>
      </c>
      <c r="H63" s="45">
        <f t="shared" si="4"/>
        <v>19.916666666666664</v>
      </c>
      <c r="I63" s="45">
        <f t="shared" si="4"/>
        <v>11</v>
      </c>
      <c r="J63" s="45">
        <f t="shared" si="4"/>
        <v>1</v>
      </c>
      <c r="K63" s="45">
        <f t="shared" si="4"/>
        <v>5.77</v>
      </c>
      <c r="L63" s="45">
        <f t="shared" si="4"/>
        <v>4</v>
      </c>
    </row>
    <row r="64" spans="1:12">
      <c r="A64" s="74"/>
      <c r="B64" s="57"/>
      <c r="C64" s="75"/>
      <c r="D64" s="67"/>
      <c r="E64" s="67"/>
      <c r="F64" s="67"/>
      <c r="G64" s="67"/>
      <c r="H64" s="67"/>
      <c r="I64" s="67"/>
      <c r="J64" s="67"/>
      <c r="K64" s="67"/>
      <c r="L64" s="67"/>
    </row>
    <row r="65" spans="2:12">
      <c r="B65" s="3"/>
      <c r="C65" s="3"/>
    </row>
    <row r="66" spans="2:12">
      <c r="B66" s="4"/>
      <c r="C66" s="3"/>
    </row>
    <row r="67" spans="2:12">
      <c r="B67" s="4"/>
      <c r="C67" s="3"/>
    </row>
    <row r="68" spans="2:12">
      <c r="B68" s="4"/>
      <c r="C68" s="49"/>
      <c r="D68" s="49"/>
      <c r="E68" s="49"/>
      <c r="F68" s="49"/>
      <c r="G68" s="49"/>
      <c r="H68" s="49"/>
      <c r="I68" s="49"/>
      <c r="J68" s="49"/>
      <c r="K68" s="49"/>
      <c r="L68" s="49"/>
    </row>
    <row r="69" spans="2:12">
      <c r="B69" s="4"/>
      <c r="C69" s="3"/>
    </row>
    <row r="70" spans="2:12">
      <c r="B70" s="4"/>
      <c r="C70" s="3"/>
    </row>
    <row r="71" spans="2:12">
      <c r="B71" s="3"/>
      <c r="C71" s="3"/>
    </row>
    <row r="72" spans="2:12">
      <c r="B72" s="4"/>
      <c r="C72" s="3"/>
    </row>
    <row r="73" spans="2:12">
      <c r="B73" s="4"/>
      <c r="C73" s="3"/>
    </row>
    <row r="74" spans="2:12">
      <c r="B74" s="4"/>
      <c r="C74" s="3"/>
    </row>
    <row r="75" spans="2:12">
      <c r="B75" s="4"/>
      <c r="C75" s="3"/>
    </row>
    <row r="76" spans="2:12">
      <c r="B76" s="4"/>
      <c r="C76" s="3"/>
    </row>
    <row r="77" spans="2:12">
      <c r="B77" s="4"/>
      <c r="C77" s="3"/>
    </row>
    <row r="79" spans="2:12">
      <c r="B79" s="2"/>
      <c r="C79" s="2"/>
    </row>
    <row r="81" spans="1:12">
      <c r="B81" s="3"/>
      <c r="C81" s="3"/>
    </row>
    <row r="82" spans="1:12">
      <c r="B82" s="4"/>
      <c r="C82" s="3"/>
    </row>
    <row r="83" spans="1:12">
      <c r="B83" s="4"/>
      <c r="C83" s="3"/>
    </row>
    <row r="84" spans="1:12">
      <c r="B84" s="4"/>
      <c r="C84" s="3"/>
    </row>
    <row r="85" spans="1:12">
      <c r="B85" s="4"/>
      <c r="C85" s="3"/>
      <c r="L85" s="6"/>
    </row>
    <row r="86" spans="1:12">
      <c r="B86" s="4"/>
      <c r="C86" s="3"/>
      <c r="L86" s="6"/>
    </row>
    <row r="87" spans="1:12">
      <c r="B87" s="4"/>
      <c r="C87" s="3"/>
      <c r="L87" s="6"/>
    </row>
    <row r="88" spans="1:12">
      <c r="B88" s="3"/>
      <c r="C88" s="3"/>
    </row>
    <row r="89" spans="1:12" s="19" customFormat="1">
      <c r="A89" s="12"/>
      <c r="B89" s="4"/>
      <c r="C89" s="3"/>
      <c r="D89" s="11"/>
      <c r="E89" s="11"/>
      <c r="F89" s="11"/>
      <c r="G89" s="6"/>
    </row>
    <row r="90" spans="1:12" s="19" customFormat="1">
      <c r="A90" s="12"/>
      <c r="B90" s="4"/>
      <c r="C90" s="3"/>
      <c r="D90" s="11"/>
      <c r="E90" s="11"/>
      <c r="F90" s="11"/>
      <c r="G90" s="6"/>
    </row>
    <row r="91" spans="1:12" s="19" customFormat="1">
      <c r="A91" s="12"/>
      <c r="B91" s="4"/>
      <c r="C91" s="3"/>
      <c r="D91" s="11"/>
      <c r="E91" s="11"/>
      <c r="F91" s="11"/>
      <c r="G91" s="6"/>
    </row>
    <row r="92" spans="1:12" s="19" customFormat="1">
      <c r="A92" s="20"/>
      <c r="B92" s="21"/>
      <c r="C92" s="21"/>
    </row>
    <row r="93" spans="1:12">
      <c r="A93" s="20"/>
      <c r="B93" s="2"/>
      <c r="C93" s="2"/>
    </row>
    <row r="95" spans="1:12">
      <c r="B95" s="3"/>
      <c r="C95" s="3"/>
    </row>
    <row r="96" spans="1:12">
      <c r="B96" s="4"/>
      <c r="C96" s="3"/>
      <c r="G96" s="6"/>
      <c r="K96" s="25"/>
      <c r="L96" s="22"/>
    </row>
    <row r="97" spans="2:11">
      <c r="B97" s="4"/>
      <c r="C97" s="3"/>
      <c r="G97" s="6"/>
      <c r="K97" s="25"/>
    </row>
    <row r="98" spans="2:11">
      <c r="B98" s="4"/>
      <c r="C98" s="3"/>
      <c r="G98" s="6"/>
      <c r="K98" s="25"/>
    </row>
    <row r="99" spans="2:11">
      <c r="B99" s="4"/>
      <c r="C99" s="3"/>
      <c r="G99" s="6"/>
      <c r="K99" s="25"/>
    </row>
    <row r="100" spans="2:11">
      <c r="B100" s="4"/>
      <c r="C100" s="3"/>
      <c r="G100" s="6"/>
      <c r="K100" s="25"/>
    </row>
    <row r="101" spans="2:11">
      <c r="B101" s="4"/>
      <c r="C101" s="3"/>
      <c r="G101" s="6"/>
      <c r="K101" s="25"/>
    </row>
    <row r="102" spans="2:11">
      <c r="B102" s="4"/>
      <c r="C102" s="3"/>
      <c r="K102" s="25"/>
    </row>
    <row r="103" spans="2:11">
      <c r="B103" s="4"/>
      <c r="C103" s="3"/>
      <c r="F103" s="31"/>
      <c r="G103" s="6"/>
      <c r="K103" s="25"/>
    </row>
    <row r="104" spans="2:11">
      <c r="B104" s="4"/>
      <c r="C104" s="3"/>
      <c r="K104" s="26"/>
    </row>
    <row r="105" spans="2:11">
      <c r="B105" s="3"/>
      <c r="C105" s="3"/>
    </row>
    <row r="106" spans="2:11">
      <c r="B106" s="4"/>
      <c r="C106" s="3"/>
    </row>
    <row r="107" spans="2:11">
      <c r="B107" s="4"/>
      <c r="C107" s="3"/>
    </row>
    <row r="108" spans="2:11">
      <c r="B108" s="4"/>
      <c r="C108" s="3"/>
    </row>
    <row r="109" spans="2:11">
      <c r="B109" s="4"/>
      <c r="C109" s="3"/>
      <c r="F109" s="6"/>
    </row>
    <row r="110" spans="2:11">
      <c r="B110" s="4"/>
      <c r="C110" s="3"/>
    </row>
    <row r="111" spans="2:11" ht="27" customHeight="1">
      <c r="B111" s="3"/>
      <c r="C111" s="3"/>
    </row>
    <row r="112" spans="2:11">
      <c r="B112" s="4"/>
      <c r="C112" s="3"/>
    </row>
    <row r="113" spans="2:6">
      <c r="B113" s="4"/>
      <c r="C113" s="3"/>
    </row>
    <row r="114" spans="2:6">
      <c r="B114" s="4"/>
      <c r="C114" s="3"/>
    </row>
    <row r="115" spans="2:6">
      <c r="B115" s="4"/>
      <c r="C115" s="3"/>
    </row>
    <row r="116" spans="2:6">
      <c r="B116" s="4"/>
      <c r="C116" s="3"/>
    </row>
    <row r="117" spans="2:6">
      <c r="B117" s="4"/>
      <c r="C117" s="3"/>
    </row>
    <row r="118" spans="2:6">
      <c r="B118" s="4"/>
      <c r="C118" s="3"/>
    </row>
    <row r="119" spans="2:6">
      <c r="B119" s="4"/>
      <c r="C119" s="3"/>
      <c r="F119" s="6"/>
    </row>
    <row r="120" spans="2:6">
      <c r="B120" s="4"/>
      <c r="C120" s="3"/>
    </row>
    <row r="121" spans="2:6">
      <c r="B121" s="3"/>
      <c r="C121" s="3"/>
    </row>
    <row r="122" spans="2:6">
      <c r="B122" s="4"/>
      <c r="C122" s="3"/>
    </row>
    <row r="123" spans="2:6">
      <c r="B123" s="4"/>
      <c r="C123" s="3"/>
    </row>
    <row r="124" spans="2:6">
      <c r="B124" s="4"/>
      <c r="C124" s="3"/>
    </row>
    <row r="125" spans="2:6">
      <c r="B125" s="4"/>
      <c r="C125" s="3"/>
      <c r="F125" s="6"/>
    </row>
    <row r="126" spans="2:6">
      <c r="B126" s="4"/>
      <c r="C126" s="3"/>
    </row>
    <row r="127" spans="2:6">
      <c r="B127" s="3"/>
      <c r="C127" s="3"/>
    </row>
    <row r="128" spans="2:6">
      <c r="B128" s="4"/>
      <c r="C128" s="3"/>
    </row>
    <row r="129" spans="2:6">
      <c r="B129" s="4"/>
      <c r="C129" s="3"/>
    </row>
    <row r="130" spans="2:6">
      <c r="B130" s="4"/>
      <c r="C130" s="3"/>
    </row>
    <row r="131" spans="2:6">
      <c r="B131" s="4"/>
      <c r="C131" s="3"/>
      <c r="F131" s="6"/>
    </row>
    <row r="132" spans="2:6">
      <c r="B132" s="4"/>
      <c r="C132" s="3"/>
    </row>
    <row r="134" spans="2:6">
      <c r="B134" s="2"/>
      <c r="C134" s="2"/>
    </row>
    <row r="136" spans="2:6">
      <c r="B136" s="3"/>
      <c r="C136" s="3"/>
    </row>
    <row r="137" spans="2:6">
      <c r="B137" s="4"/>
      <c r="C137" s="3"/>
    </row>
    <row r="138" spans="2:6">
      <c r="B138" s="4"/>
      <c r="C138" s="3"/>
    </row>
    <row r="139" spans="2:6">
      <c r="B139" s="4"/>
      <c r="C139" s="3"/>
    </row>
    <row r="140" spans="2:6">
      <c r="B140" s="4"/>
      <c r="C140" s="3"/>
    </row>
    <row r="141" spans="2:6">
      <c r="B141" s="4"/>
      <c r="C141" s="3"/>
    </row>
    <row r="142" spans="2:6">
      <c r="B142" s="4"/>
      <c r="C142" s="3"/>
      <c r="F142" s="6"/>
    </row>
    <row r="143" spans="2:6">
      <c r="B143" s="4"/>
      <c r="C143" s="3"/>
    </row>
    <row r="145" spans="2:9">
      <c r="B145" s="2"/>
      <c r="C145" s="2"/>
    </row>
    <row r="147" spans="2:9">
      <c r="B147" s="3"/>
      <c r="C147" s="3"/>
      <c r="G147" s="6"/>
      <c r="H147" s="6"/>
      <c r="I147" s="6"/>
    </row>
    <row r="148" spans="2:9">
      <c r="B148" s="4"/>
      <c r="C148" s="3"/>
    </row>
    <row r="149" spans="2:9">
      <c r="B149" s="4"/>
      <c r="C149" s="3"/>
    </row>
    <row r="150" spans="2:9">
      <c r="B150" s="4"/>
      <c r="C150" s="3"/>
    </row>
    <row r="151" spans="2:9">
      <c r="B151" s="4"/>
      <c r="C151" s="3"/>
    </row>
    <row r="152" spans="2:9">
      <c r="B152" s="4"/>
      <c r="C152" s="3"/>
      <c r="F152" s="6"/>
    </row>
    <row r="153" spans="2:9">
      <c r="B153" s="4"/>
      <c r="C153" s="3"/>
    </row>
    <row r="155" spans="2:9">
      <c r="B155" s="2"/>
      <c r="C155" s="2"/>
    </row>
    <row r="157" spans="2:9">
      <c r="B157" s="3"/>
      <c r="C157" s="3"/>
    </row>
    <row r="158" spans="2:9">
      <c r="B158" s="4"/>
      <c r="C158" s="3"/>
    </row>
    <row r="159" spans="2:9">
      <c r="B159" s="4"/>
      <c r="C159" s="3"/>
    </row>
    <row r="160" spans="2:9">
      <c r="B160" s="4"/>
      <c r="C160" s="3"/>
    </row>
    <row r="161" spans="1:12">
      <c r="B161" s="4"/>
      <c r="C161" s="3"/>
    </row>
    <row r="162" spans="1:12">
      <c r="B162" s="4"/>
      <c r="C162" s="3"/>
    </row>
    <row r="163" spans="1:12">
      <c r="B163" s="4"/>
      <c r="C163" s="3"/>
    </row>
    <row r="164" spans="1:12">
      <c r="B164" s="3"/>
      <c r="C164" s="3"/>
    </row>
    <row r="165" spans="1:12">
      <c r="B165" s="4"/>
      <c r="C165" s="3"/>
    </row>
    <row r="166" spans="1:12" s="19" customFormat="1">
      <c r="A166" s="12"/>
      <c r="B166" s="4"/>
      <c r="C166" s="3"/>
      <c r="D166" s="11"/>
      <c r="E166" s="11"/>
      <c r="F166" s="11"/>
      <c r="G166" s="11"/>
      <c r="H166" s="11"/>
      <c r="I166" s="11"/>
      <c r="J166" s="11"/>
      <c r="K166" s="11"/>
      <c r="L166" s="11"/>
    </row>
    <row r="167" spans="1:12">
      <c r="A167" s="20"/>
      <c r="B167" s="4"/>
      <c r="C167" s="3"/>
    </row>
    <row r="168" spans="1:12" s="19" customFormat="1">
      <c r="A168" s="12"/>
      <c r="B168" s="4"/>
      <c r="C168" s="3"/>
      <c r="D168" s="11"/>
      <c r="E168" s="11"/>
      <c r="F168" s="11"/>
      <c r="G168" s="11"/>
      <c r="H168" s="11"/>
      <c r="I168" s="11"/>
      <c r="J168" s="11"/>
      <c r="K168" s="11"/>
      <c r="L168" s="11"/>
    </row>
    <row r="169" spans="1:12" s="19" customFormat="1">
      <c r="A169" s="12"/>
      <c r="B169" s="4"/>
      <c r="C169" s="3"/>
      <c r="D169" s="11"/>
      <c r="E169" s="11"/>
      <c r="F169" s="11"/>
      <c r="G169" s="6"/>
    </row>
    <row r="170" spans="1:12" s="19" customFormat="1">
      <c r="A170" s="12"/>
      <c r="B170" s="4"/>
      <c r="C170" s="3"/>
      <c r="D170" s="11"/>
      <c r="E170" s="11"/>
      <c r="F170" s="11"/>
      <c r="G170" s="6"/>
    </row>
    <row r="171" spans="1:12">
      <c r="A171" s="20"/>
      <c r="B171" s="3"/>
      <c r="C171" s="3"/>
    </row>
    <row r="172" spans="1:12">
      <c r="B172" s="4"/>
      <c r="C172" s="3"/>
    </row>
    <row r="173" spans="1:12">
      <c r="B173" s="4"/>
      <c r="C173" s="3"/>
    </row>
    <row r="174" spans="1:12">
      <c r="B174" s="4"/>
      <c r="C174" s="3"/>
    </row>
    <row r="175" spans="1:12">
      <c r="B175" s="4"/>
      <c r="C175" s="3"/>
    </row>
    <row r="176" spans="1:12">
      <c r="B176" s="4"/>
      <c r="C176" s="3"/>
    </row>
    <row r="177" spans="2:3">
      <c r="B177" s="4"/>
      <c r="C177" s="3"/>
    </row>
    <row r="178" spans="2:3">
      <c r="B178" s="4"/>
      <c r="C178" s="3"/>
    </row>
    <row r="179" spans="2:3">
      <c r="B179" s="2"/>
      <c r="C179" s="2"/>
    </row>
    <row r="180" spans="2:3">
      <c r="B180" s="4"/>
      <c r="C180" s="3"/>
    </row>
    <row r="181" spans="2:3">
      <c r="B181" s="3"/>
      <c r="C181" s="3"/>
    </row>
    <row r="182" spans="2:3">
      <c r="B182" s="4"/>
      <c r="C182" s="3"/>
    </row>
    <row r="183" spans="2:3">
      <c r="B183" s="4"/>
      <c r="C183" s="3"/>
    </row>
    <row r="184" spans="2:3">
      <c r="B184" s="4"/>
      <c r="C184" s="3"/>
    </row>
    <row r="185" spans="2:3">
      <c r="B185" s="4"/>
      <c r="C185" s="3"/>
    </row>
    <row r="186" spans="2:3">
      <c r="B186" s="4"/>
      <c r="C186" s="3"/>
    </row>
    <row r="187" spans="2:3">
      <c r="B187" s="4"/>
      <c r="C187" s="3"/>
    </row>
    <row r="188" spans="2:3">
      <c r="B188" s="3"/>
      <c r="C188" s="3"/>
    </row>
    <row r="189" spans="2:3">
      <c r="B189" s="4"/>
      <c r="C189" s="3"/>
    </row>
    <row r="190" spans="2:3">
      <c r="B190" s="4"/>
      <c r="C190" s="3"/>
    </row>
    <row r="191" spans="2:3">
      <c r="B191" s="4"/>
      <c r="C191" s="3"/>
    </row>
    <row r="192" spans="2:3">
      <c r="B192" s="4"/>
      <c r="C192" s="3"/>
    </row>
    <row r="193" spans="2:5">
      <c r="B193" s="4"/>
      <c r="C193" s="3"/>
    </row>
    <row r="194" spans="2:5">
      <c r="B194" s="4"/>
      <c r="C194" s="3"/>
    </row>
    <row r="195" spans="2:5">
      <c r="B195" s="4"/>
      <c r="C195" s="3"/>
    </row>
    <row r="196" spans="2:5">
      <c r="B196" s="3"/>
      <c r="C196" s="3"/>
    </row>
    <row r="197" spans="2:5">
      <c r="B197" s="4"/>
      <c r="C197" s="3"/>
    </row>
    <row r="198" spans="2:5">
      <c r="B198" s="4"/>
      <c r="C198" s="3"/>
    </row>
    <row r="199" spans="2:5">
      <c r="B199" s="4"/>
      <c r="C199" s="3"/>
    </row>
    <row r="200" spans="2:5">
      <c r="B200" s="3"/>
      <c r="C200" s="3"/>
    </row>
    <row r="201" spans="2:5">
      <c r="B201" s="4"/>
      <c r="C201" s="3"/>
    </row>
    <row r="202" spans="2:5">
      <c r="B202" s="4"/>
      <c r="C202" s="3"/>
    </row>
    <row r="203" spans="2:5">
      <c r="B203" s="4"/>
      <c r="C203" s="3"/>
    </row>
    <row r="204" spans="2:5">
      <c r="B204" s="4"/>
      <c r="C204" s="3"/>
    </row>
    <row r="205" spans="2:5">
      <c r="B205" s="4"/>
      <c r="C205" s="3"/>
    </row>
    <row r="206" spans="2:5">
      <c r="B206" s="4"/>
      <c r="C206" s="3"/>
    </row>
    <row r="207" spans="2:5">
      <c r="B207" s="4"/>
      <c r="C207" s="3"/>
      <c r="E207" s="6"/>
    </row>
    <row r="208" spans="2:5">
      <c r="B208" s="4"/>
      <c r="C208" s="3"/>
    </row>
    <row r="209" spans="2:12">
      <c r="B209" s="3"/>
      <c r="C209" s="3"/>
    </row>
    <row r="210" spans="2:12">
      <c r="B210" s="4"/>
      <c r="C210" s="3"/>
      <c r="L210" s="6"/>
    </row>
    <row r="211" spans="2:12">
      <c r="B211" s="4"/>
      <c r="C211" s="3"/>
      <c r="L211" s="6"/>
    </row>
    <row r="212" spans="2:12">
      <c r="B212" s="4"/>
      <c r="C212" s="3"/>
      <c r="L212" s="6"/>
    </row>
    <row r="213" spans="2:12">
      <c r="B213" s="3"/>
      <c r="C213" s="3"/>
    </row>
    <row r="214" spans="2:12">
      <c r="B214" s="4"/>
      <c r="C214" s="3"/>
    </row>
    <row r="215" spans="2:12">
      <c r="B215" s="4"/>
      <c r="C215" s="3"/>
    </row>
    <row r="216" spans="2:12">
      <c r="B216" s="4"/>
      <c r="C216" s="3"/>
    </row>
    <row r="217" spans="2:12">
      <c r="B217" s="4"/>
      <c r="C217" s="3"/>
    </row>
    <row r="218" spans="2:12">
      <c r="B218" s="4"/>
      <c r="C218" s="3"/>
    </row>
    <row r="219" spans="2:12">
      <c r="B219" s="4"/>
      <c r="C219" s="3"/>
    </row>
    <row r="220" spans="2:12">
      <c r="B220" s="3"/>
      <c r="C220" s="3"/>
    </row>
    <row r="221" spans="2:12">
      <c r="B221" s="4"/>
      <c r="C221" s="3"/>
    </row>
    <row r="222" spans="2:12">
      <c r="B222" s="4"/>
      <c r="C222" s="3"/>
    </row>
    <row r="223" spans="2:12">
      <c r="B223" s="4"/>
      <c r="C223" s="3"/>
    </row>
    <row r="224" spans="2:12">
      <c r="B224" s="4"/>
      <c r="C224" s="3"/>
    </row>
    <row r="225" spans="2:3">
      <c r="B225" s="4"/>
      <c r="C225" s="3"/>
    </row>
    <row r="226" spans="2:3">
      <c r="B226" s="4"/>
      <c r="C226" s="3"/>
    </row>
    <row r="227" spans="2:3">
      <c r="B227" s="4"/>
      <c r="C227" s="3"/>
    </row>
    <row r="228" spans="2:3">
      <c r="B228" s="4"/>
      <c r="C228" s="3"/>
    </row>
    <row r="229" spans="2:3">
      <c r="B229" s="4"/>
      <c r="C229" s="3"/>
    </row>
    <row r="230" spans="2:3">
      <c r="B230" s="4"/>
      <c r="C230" s="3"/>
    </row>
    <row r="231" spans="2:3">
      <c r="B231" s="2"/>
      <c r="C231" s="2"/>
    </row>
    <row r="232" spans="2:3">
      <c r="B232" s="4"/>
      <c r="C232" s="3"/>
    </row>
    <row r="233" spans="2:3">
      <c r="B233" s="3"/>
      <c r="C233" s="3"/>
    </row>
    <row r="234" spans="2:3">
      <c r="B234" s="4"/>
      <c r="C234" s="3"/>
    </row>
    <row r="235" spans="2:3">
      <c r="B235" s="4"/>
      <c r="C235" s="3"/>
    </row>
    <row r="236" spans="2:3">
      <c r="B236" s="4"/>
      <c r="C236" s="3"/>
    </row>
    <row r="237" spans="2:3">
      <c r="B237" s="3"/>
      <c r="C237" s="3"/>
    </row>
    <row r="238" spans="2:3">
      <c r="B238" s="4"/>
      <c r="C238" s="3"/>
    </row>
    <row r="239" spans="2:3">
      <c r="B239" s="4"/>
      <c r="C239" s="3"/>
    </row>
    <row r="240" spans="2:3">
      <c r="B240" s="4"/>
      <c r="C240" s="3"/>
    </row>
    <row r="241" spans="2:10">
      <c r="B241" s="4"/>
      <c r="C241" s="3"/>
    </row>
    <row r="242" spans="2:10">
      <c r="B242" s="3"/>
      <c r="C242" s="3"/>
    </row>
    <row r="243" spans="2:10">
      <c r="B243" s="4"/>
      <c r="C243" s="3"/>
    </row>
    <row r="244" spans="2:10">
      <c r="B244" s="4"/>
      <c r="C244" s="3"/>
    </row>
    <row r="245" spans="2:10">
      <c r="B245" s="4"/>
      <c r="C245" s="3"/>
      <c r="J245" s="6"/>
    </row>
    <row r="246" spans="2:10">
      <c r="B246" s="4"/>
      <c r="C246" s="3"/>
    </row>
    <row r="247" spans="2:10">
      <c r="B247" s="3"/>
      <c r="C247" s="3"/>
    </row>
    <row r="248" spans="2:10">
      <c r="B248" s="4"/>
      <c r="C248" s="3"/>
    </row>
    <row r="249" spans="2:10">
      <c r="B249" s="4"/>
      <c r="C249" s="3"/>
    </row>
    <row r="250" spans="2:10">
      <c r="B250" s="4"/>
      <c r="C250" s="3"/>
    </row>
    <row r="251" spans="2:10">
      <c r="B251" s="4"/>
      <c r="C251" s="3"/>
    </row>
    <row r="252" spans="2:10">
      <c r="B252" s="4"/>
      <c r="C252" s="3"/>
    </row>
    <row r="253" spans="2:10">
      <c r="B253" s="4"/>
      <c r="C253" s="3"/>
    </row>
    <row r="254" spans="2:10">
      <c r="B254" s="3"/>
      <c r="C254" s="3"/>
    </row>
    <row r="255" spans="2:10">
      <c r="B255" s="4"/>
      <c r="C255" s="3"/>
    </row>
    <row r="256" spans="2:10">
      <c r="B256" s="4"/>
      <c r="C256" s="3"/>
    </row>
    <row r="257" spans="2:3">
      <c r="B257" s="4"/>
      <c r="C257" s="3"/>
    </row>
    <row r="258" spans="2:3">
      <c r="B258" s="4"/>
      <c r="C258" s="3"/>
    </row>
    <row r="259" spans="2:3">
      <c r="B259" s="4"/>
      <c r="C259" s="3"/>
    </row>
    <row r="260" spans="2:3">
      <c r="B260" s="3"/>
      <c r="C260" s="3"/>
    </row>
    <row r="261" spans="2:3">
      <c r="B261" s="4"/>
      <c r="C261" s="3"/>
    </row>
    <row r="262" spans="2:3">
      <c r="B262" s="4"/>
      <c r="C262" s="3"/>
    </row>
    <row r="263" spans="2:3">
      <c r="B263" s="4"/>
      <c r="C263" s="3"/>
    </row>
    <row r="264" spans="2:3" ht="24.75" customHeight="1">
      <c r="B264" s="3"/>
      <c r="C264" s="3"/>
    </row>
    <row r="265" spans="2:3" ht="12.75" customHeight="1">
      <c r="B265" s="3"/>
      <c r="C265" s="3"/>
    </row>
    <row r="266" spans="2:3" ht="12.75" customHeight="1">
      <c r="B266" s="3"/>
      <c r="C266" s="3"/>
    </row>
    <row r="267" spans="2:3">
      <c r="B267" s="3"/>
      <c r="C267" s="3"/>
    </row>
    <row r="268" spans="2:3">
      <c r="B268" s="4"/>
      <c r="C268" s="3"/>
    </row>
    <row r="269" spans="2:3">
      <c r="B269" s="4"/>
      <c r="C269" s="3"/>
    </row>
    <row r="270" spans="2:3">
      <c r="B270" s="4"/>
      <c r="C270" s="3"/>
    </row>
    <row r="271" spans="2:3">
      <c r="B271" s="4"/>
      <c r="C271" s="3"/>
    </row>
    <row r="272" spans="2:3">
      <c r="B272" s="4"/>
      <c r="C272" s="3"/>
    </row>
    <row r="273" spans="2:6">
      <c r="B273" s="4"/>
      <c r="C273" s="3"/>
    </row>
    <row r="274" spans="2:6">
      <c r="B274" s="3"/>
      <c r="C274" s="3"/>
    </row>
    <row r="275" spans="2:6">
      <c r="B275" s="4"/>
      <c r="C275" s="3"/>
    </row>
    <row r="276" spans="2:6">
      <c r="B276" s="4"/>
      <c r="C276" s="3"/>
    </row>
    <row r="277" spans="2:6">
      <c r="B277" s="4"/>
      <c r="C277" s="3"/>
    </row>
    <row r="278" spans="2:6">
      <c r="B278" s="4"/>
      <c r="C278" s="3"/>
    </row>
    <row r="279" spans="2:6">
      <c r="B279" s="4"/>
      <c r="C279" s="3"/>
    </row>
    <row r="280" spans="2:6">
      <c r="B280" s="4"/>
      <c r="C280" s="3"/>
    </row>
    <row r="281" spans="2:6">
      <c r="B281" s="3"/>
      <c r="C281" s="3"/>
      <c r="F281" s="28"/>
    </row>
    <row r="282" spans="2:6">
      <c r="B282" s="4"/>
      <c r="C282" s="3"/>
    </row>
    <row r="283" spans="2:6">
      <c r="B283" s="4"/>
      <c r="C283" s="3"/>
    </row>
    <row r="284" spans="2:6">
      <c r="B284" s="4"/>
      <c r="C284" s="3"/>
    </row>
    <row r="285" spans="2:6">
      <c r="B285" s="4"/>
      <c r="C285" s="3"/>
      <c r="F285" s="30"/>
    </row>
    <row r="286" spans="2:6">
      <c r="B286" s="4"/>
      <c r="C286" s="3"/>
    </row>
    <row r="287" spans="2:6">
      <c r="B287" s="3"/>
      <c r="C287" s="3"/>
    </row>
    <row r="288" spans="2:6">
      <c r="B288" s="4"/>
      <c r="C288" s="3"/>
    </row>
    <row r="289" spans="2:3">
      <c r="B289" s="4"/>
      <c r="C289" s="3"/>
    </row>
    <row r="290" spans="2:3">
      <c r="B290" s="4"/>
      <c r="C290" s="3"/>
    </row>
    <row r="291" spans="2:3">
      <c r="B291" s="4"/>
      <c r="C291" s="3"/>
    </row>
    <row r="292" spans="2:3">
      <c r="B292" s="4"/>
      <c r="C292" s="3"/>
    </row>
    <row r="293" spans="2:3">
      <c r="B293" s="4"/>
      <c r="C293" s="3"/>
    </row>
    <row r="294" spans="2:3">
      <c r="B294" s="4"/>
      <c r="C294" s="3"/>
    </row>
    <row r="295" spans="2:3">
      <c r="B295" s="3"/>
      <c r="C295" s="3"/>
    </row>
    <row r="296" spans="2:3">
      <c r="B296" s="4"/>
      <c r="C296" s="3"/>
    </row>
    <row r="297" spans="2:3">
      <c r="B297" s="4"/>
      <c r="C297" s="3"/>
    </row>
    <row r="298" spans="2:3">
      <c r="B298" s="4"/>
      <c r="C298" s="3"/>
    </row>
    <row r="299" spans="2:3">
      <c r="B299" s="3"/>
      <c r="C299" s="3"/>
    </row>
    <row r="300" spans="2:3">
      <c r="B300" s="4"/>
      <c r="C300" s="3"/>
    </row>
    <row r="301" spans="2:3">
      <c r="B301" s="4"/>
      <c r="C301" s="3"/>
    </row>
    <row r="302" spans="2:3">
      <c r="B302" s="4"/>
      <c r="C302" s="3"/>
    </row>
  </sheetData>
  <phoneticPr fontId="2" type="noConversion"/>
  <pageMargins left="0.75" right="0.75" top="1" bottom="1" header="0.5" footer="0.5"/>
  <pageSetup paperSize="9" scale="42" orientation="portrait"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N306"/>
  <sheetViews>
    <sheetView tabSelected="1" zoomScale="75" workbookViewId="0"/>
  </sheetViews>
  <sheetFormatPr defaultRowHeight="12.75"/>
  <cols>
    <col min="1" max="1" width="60.42578125" style="13" customWidth="1"/>
    <col min="2" max="2" width="9.140625" style="13"/>
    <col min="3" max="6" width="9.28515625" style="11" bestFit="1" customWidth="1"/>
    <col min="7" max="7" width="10.28515625" style="11" bestFit="1" customWidth="1"/>
    <col min="8" max="11" width="9.28515625" style="11" bestFit="1" customWidth="1"/>
    <col min="12" max="12" width="1.140625" style="11" customWidth="1"/>
    <col min="13" max="16384" width="9.140625" style="11"/>
  </cols>
  <sheetData>
    <row r="1" spans="1:13" ht="15.75">
      <c r="A1" s="77" t="s">
        <v>389</v>
      </c>
      <c r="B1" s="1"/>
    </row>
    <row r="2" spans="1:13">
      <c r="A2" s="54"/>
      <c r="B2" s="55" t="s">
        <v>146</v>
      </c>
      <c r="C2" s="56" t="s">
        <v>164</v>
      </c>
      <c r="D2" s="56" t="s">
        <v>183</v>
      </c>
      <c r="E2" s="56" t="s">
        <v>170</v>
      </c>
      <c r="F2" s="56" t="s">
        <v>215</v>
      </c>
      <c r="G2" s="56" t="s">
        <v>216</v>
      </c>
      <c r="H2" s="56" t="s">
        <v>295</v>
      </c>
      <c r="I2" s="56" t="s">
        <v>175</v>
      </c>
      <c r="J2" s="56" t="s">
        <v>182</v>
      </c>
      <c r="K2" s="56" t="s">
        <v>189</v>
      </c>
      <c r="L2" s="56"/>
      <c r="M2" s="56" t="s">
        <v>320</v>
      </c>
    </row>
    <row r="4" spans="1:13" s="16" customFormat="1">
      <c r="A4" s="3" t="s">
        <v>86</v>
      </c>
      <c r="B4" s="46">
        <f>100*'T1-4. Country summary index'!C5/1</f>
        <v>0</v>
      </c>
      <c r="C4" s="46">
        <f>100*'T1-4. Country summary index'!D5/1</f>
        <v>0</v>
      </c>
      <c r="D4" s="46">
        <f>100*'T1-4. Country summary index'!E5/1</f>
        <v>0</v>
      </c>
      <c r="E4" s="46">
        <f>100*'T1-4. Country summary index'!F5/1</f>
        <v>0</v>
      </c>
      <c r="F4" s="46">
        <f>100*'T1-4. Country summary index'!G5/1</f>
        <v>0</v>
      </c>
      <c r="G4" s="46">
        <f>100*'T1-4. Country summary index'!H5/1</f>
        <v>50</v>
      </c>
      <c r="H4" s="46">
        <f>100*'T1-4. Country summary index'!I5/1</f>
        <v>0</v>
      </c>
      <c r="I4" s="46">
        <f>100*'T1-4. Country summary index'!J5/1</f>
        <v>0</v>
      </c>
      <c r="J4" s="46">
        <f>100*'T1-4. Country summary index'!K5/1</f>
        <v>0</v>
      </c>
      <c r="K4" s="46">
        <f>100*'T1-4. Country summary index'!L5/1</f>
        <v>0</v>
      </c>
      <c r="M4" s="53">
        <f>AVERAGE(B4:K4)</f>
        <v>5</v>
      </c>
    </row>
    <row r="5" spans="1:13">
      <c r="B5" s="46"/>
      <c r="C5" s="46"/>
      <c r="D5" s="46"/>
      <c r="E5" s="46"/>
      <c r="F5" s="46"/>
      <c r="G5" s="46"/>
      <c r="H5" s="46"/>
      <c r="I5" s="46"/>
      <c r="J5" s="46"/>
      <c r="K5" s="46"/>
    </row>
    <row r="6" spans="1:13">
      <c r="A6" s="8" t="s">
        <v>289</v>
      </c>
      <c r="B6" s="46"/>
      <c r="C6" s="46"/>
      <c r="D6" s="46"/>
      <c r="E6" s="46"/>
      <c r="F6" s="46"/>
      <c r="G6" s="46"/>
      <c r="H6" s="46"/>
      <c r="I6" s="46"/>
      <c r="J6" s="46"/>
      <c r="K6" s="46"/>
    </row>
    <row r="7" spans="1:13">
      <c r="A7" s="3" t="s">
        <v>87</v>
      </c>
      <c r="B7" s="46">
        <f>100*'T1-4. Country summary index'!C8/5</f>
        <v>0</v>
      </c>
      <c r="C7" s="46">
        <f>100*'T1-4. Country summary index'!D8/5</f>
        <v>0</v>
      </c>
      <c r="D7" s="46">
        <f>100*'T1-4. Country summary index'!E8/5</f>
        <v>40</v>
      </c>
      <c r="E7" s="46">
        <f>100*'T1-4. Country summary index'!F8/5</f>
        <v>40</v>
      </c>
      <c r="F7" s="46">
        <f>100*'T1-4. Country summary index'!G8/5</f>
        <v>20</v>
      </c>
      <c r="G7" s="46">
        <f>100*'T1-4. Country summary index'!H8/5</f>
        <v>40</v>
      </c>
      <c r="H7" s="46">
        <f>100*'T1-4. Country summary index'!I8/5</f>
        <v>0</v>
      </c>
      <c r="I7" s="46">
        <f>100*'T1-4. Country summary index'!J8/5</f>
        <v>0</v>
      </c>
      <c r="J7" s="46">
        <f>100*'T1-4. Country summary index'!K8/5</f>
        <v>0</v>
      </c>
      <c r="K7" s="46">
        <f>100*'T1-4. Country summary index'!L8/5</f>
        <v>0</v>
      </c>
      <c r="M7" s="53">
        <f t="shared" ref="M7:M15" si="0">AVERAGE(B7:K7)</f>
        <v>14</v>
      </c>
    </row>
    <row r="8" spans="1:13">
      <c r="A8" s="3" t="s">
        <v>88</v>
      </c>
      <c r="B8" s="46">
        <f>100*'T1-4. Country summary index'!C9/4</f>
        <v>75</v>
      </c>
      <c r="C8" s="46">
        <f>100*'T1-4. Country summary index'!D9/4</f>
        <v>25</v>
      </c>
      <c r="D8" s="46">
        <f>100*'T1-4. Country summary index'!E9/4</f>
        <v>25</v>
      </c>
      <c r="E8" s="46">
        <f>100*'T1-4. Country summary index'!F9/4</f>
        <v>25</v>
      </c>
      <c r="F8" s="46">
        <f>100*'T1-4. Country summary index'!G9/4</f>
        <v>50</v>
      </c>
      <c r="G8" s="46">
        <f>100*'T1-4. Country summary index'!H9/4</f>
        <v>75</v>
      </c>
      <c r="H8" s="46">
        <f>100*'T1-4. Country summary index'!I9/4</f>
        <v>75</v>
      </c>
      <c r="I8" s="46">
        <f>100*'T1-4. Country summary index'!J9/4</f>
        <v>0</v>
      </c>
      <c r="J8" s="46">
        <f>100*'T1-4. Country summary index'!K9/4</f>
        <v>50</v>
      </c>
      <c r="K8" s="46">
        <f>100*'T1-4. Country summary index'!L9/4</f>
        <v>0</v>
      </c>
      <c r="M8" s="53">
        <f t="shared" si="0"/>
        <v>40</v>
      </c>
    </row>
    <row r="9" spans="1:13">
      <c r="A9" s="3" t="s">
        <v>89</v>
      </c>
      <c r="B9" s="46">
        <f>100*'T1-4. Country summary index'!C10/2</f>
        <v>0</v>
      </c>
      <c r="C9" s="46">
        <f>100*'T1-4. Country summary index'!D10/2</f>
        <v>50</v>
      </c>
      <c r="D9" s="46">
        <f>100*'T1-4. Country summary index'!E10/2</f>
        <v>0</v>
      </c>
      <c r="E9" s="46">
        <f>100*'T1-4. Country summary index'!F10/2</f>
        <v>0</v>
      </c>
      <c r="F9" s="46">
        <f>100*'T1-4. Country summary index'!G10/2</f>
        <v>50</v>
      </c>
      <c r="G9" s="46">
        <f>100*'T1-4. Country summary index'!H10/2</f>
        <v>50</v>
      </c>
      <c r="H9" s="46">
        <f>100*'T1-4. Country summary index'!I10/2</f>
        <v>50</v>
      </c>
      <c r="I9" s="46">
        <f>100*'T1-4. Country summary index'!J10/2</f>
        <v>0</v>
      </c>
      <c r="J9" s="46">
        <f>100*'T1-4. Country summary index'!K10/2</f>
        <v>0</v>
      </c>
      <c r="K9" s="46">
        <f>100*'T1-4. Country summary index'!L10/2</f>
        <v>50</v>
      </c>
      <c r="M9" s="53">
        <f t="shared" si="0"/>
        <v>25</v>
      </c>
    </row>
    <row r="10" spans="1:13">
      <c r="A10" s="3" t="s">
        <v>90</v>
      </c>
      <c r="B10" s="46">
        <f>100*'T1-4. Country summary index'!C11/5</f>
        <v>20</v>
      </c>
      <c r="C10" s="46">
        <f>100*'T1-4. Country summary index'!D11/5</f>
        <v>80</v>
      </c>
      <c r="D10" s="46">
        <f>100*'T1-4. Country summary index'!E11/5</f>
        <v>80</v>
      </c>
      <c r="E10" s="46">
        <f>100*'T1-4. Country summary index'!F11/5</f>
        <v>60</v>
      </c>
      <c r="F10" s="46">
        <f>100*'T1-4. Country summary index'!G11/5</f>
        <v>100</v>
      </c>
      <c r="G10" s="46">
        <f>100*'T1-4. Country summary index'!H11/5</f>
        <v>100</v>
      </c>
      <c r="H10" s="46">
        <f>100*'T1-4. Country summary index'!I11/5</f>
        <v>60</v>
      </c>
      <c r="I10" s="46">
        <f>100*'T1-4. Country summary index'!J11/5</f>
        <v>0</v>
      </c>
      <c r="J10" s="46">
        <f>100*'T1-4. Country summary index'!K11/5</f>
        <v>20</v>
      </c>
      <c r="K10" s="46">
        <f>100*'T1-4. Country summary index'!L11/5</f>
        <v>60</v>
      </c>
      <c r="M10" s="53">
        <f t="shared" si="0"/>
        <v>58</v>
      </c>
    </row>
    <row r="11" spans="1:13">
      <c r="A11" s="3" t="s">
        <v>91</v>
      </c>
      <c r="B11" s="46">
        <f>100*'T1-4. Country summary index'!C12/1</f>
        <v>66.666666666666657</v>
      </c>
      <c r="C11" s="46">
        <f>100*'T1-4. Country summary index'!D12/1</f>
        <v>0</v>
      </c>
      <c r="D11" s="46">
        <f>100*'T1-4. Country summary index'!E12/1</f>
        <v>0</v>
      </c>
      <c r="E11" s="46">
        <f>100*'T1-4. Country summary index'!F12/1</f>
        <v>0</v>
      </c>
      <c r="F11" s="46">
        <f>100*'T1-4. Country summary index'!G12/1</f>
        <v>33.333333333333329</v>
      </c>
      <c r="G11" s="46">
        <f>100*'T1-4. Country summary index'!H12/1</f>
        <v>66.666666666666657</v>
      </c>
      <c r="H11" s="46">
        <f>100*'T1-4. Country summary index'!I12/1</f>
        <v>0</v>
      </c>
      <c r="I11" s="46">
        <f>100*'T1-4. Country summary index'!J12/1</f>
        <v>0</v>
      </c>
      <c r="J11" s="46">
        <f>100*'T1-4. Country summary index'!K12/1</f>
        <v>0</v>
      </c>
      <c r="K11" s="46">
        <f>100*'T1-4. Country summary index'!L12/1</f>
        <v>0</v>
      </c>
      <c r="M11" s="53">
        <f t="shared" si="0"/>
        <v>16.666666666666664</v>
      </c>
    </row>
    <row r="12" spans="1:13">
      <c r="A12" s="3" t="s">
        <v>92</v>
      </c>
      <c r="B12" s="46">
        <f>100*'T1-4. Country summary index'!C13/6</f>
        <v>25</v>
      </c>
      <c r="C12" s="46">
        <f>100*'T1-4. Country summary index'!D13/6</f>
        <v>0.33333333333333331</v>
      </c>
      <c r="D12" s="46">
        <f>100*'T1-4. Country summary index'!E13/6</f>
        <v>11.333333333333334</v>
      </c>
      <c r="E12" s="46">
        <f>100*'T1-4. Country summary index'!F13/6</f>
        <v>25.333333333333332</v>
      </c>
      <c r="F12" s="46">
        <f>100*'T1-4. Country summary index'!G13/6</f>
        <v>10.333333333333334</v>
      </c>
      <c r="G12" s="46">
        <f>100*'T1-4. Country summary index'!H13/6</f>
        <v>33.333333333333336</v>
      </c>
      <c r="H12" s="46">
        <f>100*'T1-4. Country summary index'!I13/6</f>
        <v>25</v>
      </c>
      <c r="I12" s="46">
        <f>100*'T1-4. Country summary index'!J13/6</f>
        <v>0</v>
      </c>
      <c r="J12" s="46">
        <f>100*'T1-4. Country summary index'!K13/6</f>
        <v>17</v>
      </c>
      <c r="K12" s="46">
        <f>100*'T1-4. Country summary index'!L13/6</f>
        <v>0</v>
      </c>
      <c r="M12" s="53">
        <f t="shared" si="0"/>
        <v>14.766666666666666</v>
      </c>
    </row>
    <row r="13" spans="1:13">
      <c r="A13" s="3" t="s">
        <v>93</v>
      </c>
      <c r="B13" s="46">
        <f>100*'T1-4. Country summary index'!C14/2</f>
        <v>25</v>
      </c>
      <c r="C13" s="46">
        <f>100*'T1-4. Country summary index'!D14/2</f>
        <v>0</v>
      </c>
      <c r="D13" s="46">
        <f>100*'T1-4. Country summary index'!E14/2</f>
        <v>100</v>
      </c>
      <c r="E13" s="46">
        <f>100*'T1-4. Country summary index'!F14/2</f>
        <v>25</v>
      </c>
      <c r="F13" s="46">
        <f>100*'T1-4. Country summary index'!G14/2</f>
        <v>25</v>
      </c>
      <c r="G13" s="46">
        <f>100*'T1-4. Country summary index'!H14/2</f>
        <v>75</v>
      </c>
      <c r="H13" s="46">
        <f>100*'T1-4. Country summary index'!I14/2</f>
        <v>25</v>
      </c>
      <c r="I13" s="46">
        <f>100*'T1-4. Country summary index'!J14/2</f>
        <v>25</v>
      </c>
      <c r="J13" s="46">
        <f>100*'T1-4. Country summary index'!K14/2</f>
        <v>87.5</v>
      </c>
      <c r="K13" s="46">
        <f>100*'T1-4. Country summary index'!L14/2</f>
        <v>50</v>
      </c>
      <c r="M13" s="53">
        <f t="shared" si="0"/>
        <v>43.75</v>
      </c>
    </row>
    <row r="14" spans="1:13">
      <c r="A14" s="3" t="s">
        <v>94</v>
      </c>
      <c r="B14" s="46">
        <f>100*'T1-4. Country summary index'!C15/9</f>
        <v>33.333333333333336</v>
      </c>
      <c r="C14" s="46">
        <f>100*'T1-4. Country summary index'!D15/9</f>
        <v>33.333333333333336</v>
      </c>
      <c r="D14" s="46">
        <f>100*'T1-4. Country summary index'!E15/9</f>
        <v>22.222222222222221</v>
      </c>
      <c r="E14" s="46">
        <f>100*'T1-4. Country summary index'!F15/9</f>
        <v>11.111111111111111</v>
      </c>
      <c r="F14" s="46">
        <f>100*'T1-4. Country summary index'!G15/9</f>
        <v>72.222222222222229</v>
      </c>
      <c r="G14" s="46">
        <f>100*'T1-4. Country summary index'!H15/9</f>
        <v>72.222222222222229</v>
      </c>
      <c r="H14" s="46">
        <f>100*'T1-4. Country summary index'!I15/9</f>
        <v>44.444444444444443</v>
      </c>
      <c r="I14" s="46">
        <f>100*'T1-4. Country summary index'!J15/9</f>
        <v>11.111111111111111</v>
      </c>
      <c r="J14" s="46">
        <f>100*'T1-4. Country summary index'!K15/9</f>
        <v>0</v>
      </c>
      <c r="K14" s="46">
        <f>100*'T1-4. Country summary index'!L15/9</f>
        <v>0</v>
      </c>
      <c r="M14" s="53">
        <f t="shared" si="0"/>
        <v>30</v>
      </c>
    </row>
    <row r="15" spans="1:13">
      <c r="A15" s="33" t="s">
        <v>291</v>
      </c>
      <c r="B15" s="47">
        <f>100*'T1-4. Country summary index'!C16/34</f>
        <v>28.43137254901961</v>
      </c>
      <c r="C15" s="47">
        <f>100*'T1-4. Country summary index'!D16/34</f>
        <v>26.529411764705884</v>
      </c>
      <c r="D15" s="47">
        <f>100*'T1-4. Country summary index'!E16/34</f>
        <v>34.352941176470587</v>
      </c>
      <c r="E15" s="47">
        <f>100*'T1-4. Country summary index'!F16/34</f>
        <v>26.529411764705884</v>
      </c>
      <c r="F15" s="47">
        <f>100*'T1-4. Country summary index'!G16/34</f>
        <v>49.862745098039213</v>
      </c>
      <c r="G15" s="47">
        <f>100*'T1-4. Country summary index'!H16/34</f>
        <v>63.725490196078425</v>
      </c>
      <c r="H15" s="47">
        <f>100*'T1-4. Country summary index'!I16/34</f>
        <v>38.235294117647058</v>
      </c>
      <c r="I15" s="47">
        <f>100*'T1-4. Country summary index'!J16/34</f>
        <v>4.4117647058823533</v>
      </c>
      <c r="J15" s="47">
        <f>100*'T1-4. Country summary index'!K16/34</f>
        <v>16.970588235294116</v>
      </c>
      <c r="K15" s="47">
        <f>100*'T1-4. Country summary index'!L16/34</f>
        <v>14.705882352941176</v>
      </c>
      <c r="M15" s="53">
        <f t="shared" si="0"/>
        <v>30.375490196078424</v>
      </c>
    </row>
    <row r="16" spans="1:13">
      <c r="A16" s="33"/>
      <c r="B16" s="47"/>
      <c r="C16" s="47"/>
      <c r="D16" s="47"/>
      <c r="E16" s="47"/>
      <c r="F16" s="47"/>
      <c r="G16" s="47"/>
      <c r="H16" s="47"/>
      <c r="I16" s="47"/>
      <c r="J16" s="47"/>
      <c r="K16" s="47"/>
    </row>
    <row r="17" spans="1:13">
      <c r="A17" s="3" t="s">
        <v>293</v>
      </c>
      <c r="B17" s="46">
        <f>100*'T1-4. Country summary index'!C18/8</f>
        <v>37.5</v>
      </c>
      <c r="C17" s="46">
        <f>100*'T1-4. Country summary index'!D18/8</f>
        <v>50</v>
      </c>
      <c r="D17" s="46">
        <f>100*'T1-4. Country summary index'!E18/8</f>
        <v>62.5</v>
      </c>
      <c r="E17" s="46">
        <f>100*'T1-4. Country summary index'!F18/8</f>
        <v>37.5</v>
      </c>
      <c r="F17" s="46">
        <f>100*'T1-4. Country summary index'!G18/8</f>
        <v>50</v>
      </c>
      <c r="G17" s="46">
        <f>100*'T1-4. Country summary index'!H18/8</f>
        <v>25</v>
      </c>
      <c r="H17" s="46">
        <f>100*'T1-4. Country summary index'!I18/8</f>
        <v>87.5</v>
      </c>
      <c r="I17" s="46">
        <f>100*'T1-4. Country summary index'!J18/8</f>
        <v>75</v>
      </c>
      <c r="J17" s="46">
        <f>100*'T1-4. Country summary index'!K18/8</f>
        <v>37.5</v>
      </c>
      <c r="K17" s="46">
        <f>100*'T1-4. Country summary index'!L18/8</f>
        <v>75</v>
      </c>
      <c r="M17" s="53">
        <f>AVERAGE(B17:K17)</f>
        <v>53.75</v>
      </c>
    </row>
    <row r="18" spans="1:13">
      <c r="A18" s="3"/>
      <c r="B18" s="46"/>
      <c r="C18" s="46"/>
      <c r="D18" s="46"/>
      <c r="E18" s="46"/>
      <c r="F18" s="46"/>
      <c r="G18" s="46"/>
      <c r="H18" s="46"/>
      <c r="I18" s="46"/>
      <c r="J18" s="46"/>
      <c r="K18" s="46"/>
    </row>
    <row r="19" spans="1:13">
      <c r="A19" s="8" t="s">
        <v>290</v>
      </c>
      <c r="B19" s="46"/>
      <c r="C19" s="46"/>
      <c r="D19" s="46"/>
      <c r="E19" s="46"/>
      <c r="F19" s="46"/>
      <c r="G19" s="46"/>
      <c r="H19" s="46"/>
      <c r="I19" s="46"/>
      <c r="J19" s="46"/>
      <c r="K19" s="46"/>
    </row>
    <row r="20" spans="1:13">
      <c r="A20" s="3" t="s">
        <v>87</v>
      </c>
      <c r="B20" s="46">
        <f>100*'T1-4. Country summary index'!C21/5</f>
        <v>0</v>
      </c>
      <c r="C20" s="46">
        <f>100*'T1-4. Country summary index'!D21/5</f>
        <v>0</v>
      </c>
      <c r="D20" s="46">
        <f>100*'T1-4. Country summary index'!E21/5</f>
        <v>40</v>
      </c>
      <c r="E20" s="46">
        <f>100*'T1-4. Country summary index'!F21/5</f>
        <v>40</v>
      </c>
      <c r="F20" s="46">
        <f>100*'T1-4. Country summary index'!G21/5</f>
        <v>20</v>
      </c>
      <c r="G20" s="46">
        <f>100*'T1-4. Country summary index'!H21/5</f>
        <v>40</v>
      </c>
      <c r="H20" s="46">
        <f>100*'T1-4. Country summary index'!I21/5</f>
        <v>0</v>
      </c>
      <c r="I20" s="46">
        <f>100*'T1-4. Country summary index'!J21/5</f>
        <v>0</v>
      </c>
      <c r="J20" s="46">
        <f>100*'T1-4. Country summary index'!K21/5</f>
        <v>0</v>
      </c>
      <c r="K20" s="46">
        <f>100*'T1-4. Country summary index'!L21/5</f>
        <v>0</v>
      </c>
      <c r="M20" s="53">
        <f t="shared" ref="M20:M28" si="1">AVERAGE(B20:K20)</f>
        <v>14</v>
      </c>
    </row>
    <row r="21" spans="1:13">
      <c r="A21" s="3" t="s">
        <v>88</v>
      </c>
      <c r="B21" s="46">
        <f>100*'T1-4. Country summary index'!C22/4</f>
        <v>75</v>
      </c>
      <c r="C21" s="46">
        <f>100*'T1-4. Country summary index'!D22/4</f>
        <v>25</v>
      </c>
      <c r="D21" s="46">
        <f>100*'T1-4. Country summary index'!E22/4</f>
        <v>25</v>
      </c>
      <c r="E21" s="46">
        <f>100*'T1-4. Country summary index'!F22/4</f>
        <v>25</v>
      </c>
      <c r="F21" s="46">
        <f>100*'T1-4. Country summary index'!G22/4</f>
        <v>50</v>
      </c>
      <c r="G21" s="46">
        <f>100*'T1-4. Country summary index'!H22/4</f>
        <v>75</v>
      </c>
      <c r="H21" s="46">
        <f>100*'T1-4. Country summary index'!I22/4</f>
        <v>75</v>
      </c>
      <c r="I21" s="46">
        <f>100*'T1-4. Country summary index'!J22/4</f>
        <v>0</v>
      </c>
      <c r="J21" s="46">
        <f>100*'T1-4. Country summary index'!K22/4</f>
        <v>50</v>
      </c>
      <c r="K21" s="46">
        <f>100*'T1-4. Country summary index'!L22/4</f>
        <v>0</v>
      </c>
      <c r="M21" s="53">
        <f t="shared" si="1"/>
        <v>40</v>
      </c>
    </row>
    <row r="22" spans="1:13">
      <c r="A22" s="3" t="s">
        <v>89</v>
      </c>
      <c r="B22" s="46">
        <f>100*'T1-4. Country summary index'!C23/2</f>
        <v>0</v>
      </c>
      <c r="C22" s="46">
        <f>100*'T1-4. Country summary index'!D23/2</f>
        <v>50</v>
      </c>
      <c r="D22" s="46">
        <f>100*'T1-4. Country summary index'!E23/2</f>
        <v>0</v>
      </c>
      <c r="E22" s="46">
        <f>100*'T1-4. Country summary index'!F23/2</f>
        <v>0</v>
      </c>
      <c r="F22" s="46">
        <f>100*'T1-4. Country summary index'!G23/2</f>
        <v>50</v>
      </c>
      <c r="G22" s="46">
        <f>100*'T1-4. Country summary index'!H23/2</f>
        <v>50</v>
      </c>
      <c r="H22" s="46">
        <f>100*'T1-4. Country summary index'!I23/2</f>
        <v>0</v>
      </c>
      <c r="I22" s="46">
        <f>100*'T1-4. Country summary index'!J23/2</f>
        <v>0</v>
      </c>
      <c r="J22" s="46">
        <f>100*'T1-4. Country summary index'!K23/2</f>
        <v>0</v>
      </c>
      <c r="K22" s="46">
        <f>100*'T1-4. Country summary index'!L23/2</f>
        <v>50</v>
      </c>
      <c r="M22" s="53">
        <f t="shared" si="1"/>
        <v>20</v>
      </c>
    </row>
    <row r="23" spans="1:13">
      <c r="A23" s="3" t="s">
        <v>90</v>
      </c>
      <c r="B23" s="46">
        <f>100*'T1-4. Country summary index'!C24/5</f>
        <v>20</v>
      </c>
      <c r="C23" s="46">
        <f>100*'T1-4. Country summary index'!D24/5</f>
        <v>80</v>
      </c>
      <c r="D23" s="46">
        <f>100*'T1-4. Country summary index'!E24/5</f>
        <v>80</v>
      </c>
      <c r="E23" s="46">
        <f>100*'T1-4. Country summary index'!F24/5</f>
        <v>60</v>
      </c>
      <c r="F23" s="46">
        <f>100*'T1-4. Country summary index'!G24/5</f>
        <v>100</v>
      </c>
      <c r="G23" s="46">
        <f>100*'T1-4. Country summary index'!H24/5</f>
        <v>100</v>
      </c>
      <c r="H23" s="46">
        <f>100*'T1-4. Country summary index'!I24/5</f>
        <v>60</v>
      </c>
      <c r="I23" s="46">
        <f>100*'T1-4. Country summary index'!J24/5</f>
        <v>0</v>
      </c>
      <c r="J23" s="46">
        <f>100*'T1-4. Country summary index'!K24/5</f>
        <v>20</v>
      </c>
      <c r="K23" s="46">
        <f>100*'T1-4. Country summary index'!L24/5</f>
        <v>60</v>
      </c>
      <c r="M23" s="53">
        <f t="shared" si="1"/>
        <v>58</v>
      </c>
    </row>
    <row r="24" spans="1:13">
      <c r="A24" s="3" t="s">
        <v>91</v>
      </c>
      <c r="B24" s="46">
        <f>100*'T1-4. Country summary index'!C25/1</f>
        <v>66.666666666666657</v>
      </c>
      <c r="C24" s="46">
        <f>100*'T1-4. Country summary index'!D25/1</f>
        <v>0</v>
      </c>
      <c r="D24" s="46">
        <f>100*'T1-4. Country summary index'!E25/1</f>
        <v>0</v>
      </c>
      <c r="E24" s="46">
        <f>100*'T1-4. Country summary index'!F25/1</f>
        <v>0</v>
      </c>
      <c r="F24" s="46">
        <f>100*'T1-4. Country summary index'!G25/1</f>
        <v>33.333333333333329</v>
      </c>
      <c r="G24" s="46">
        <f>100*'T1-4. Country summary index'!H25/1</f>
        <v>66.666666666666657</v>
      </c>
      <c r="H24" s="46">
        <f>100*'T1-4. Country summary index'!I25/1</f>
        <v>0</v>
      </c>
      <c r="I24" s="46">
        <f>100*'T1-4. Country summary index'!J25/1</f>
        <v>0</v>
      </c>
      <c r="J24" s="46">
        <f>100*'T1-4. Country summary index'!K25/1</f>
        <v>0</v>
      </c>
      <c r="K24" s="46">
        <f>100*'T1-4. Country summary index'!L25/1</f>
        <v>0</v>
      </c>
      <c r="M24" s="53">
        <f t="shared" si="1"/>
        <v>16.666666666666664</v>
      </c>
    </row>
    <row r="25" spans="1:13">
      <c r="A25" s="3" t="s">
        <v>92</v>
      </c>
      <c r="B25" s="46">
        <f>100*'T1-4. Country summary index'!C26/6</f>
        <v>25</v>
      </c>
      <c r="C25" s="46">
        <f>100*'T1-4. Country summary index'!D26/6</f>
        <v>0.33333333333333331</v>
      </c>
      <c r="D25" s="46">
        <f>100*'T1-4. Country summary index'!E26/6</f>
        <v>11.333333333333334</v>
      </c>
      <c r="E25" s="46">
        <f>100*'T1-4. Country summary index'!F26/6</f>
        <v>25.333333333333332</v>
      </c>
      <c r="F25" s="46">
        <f>100*'T1-4. Country summary index'!G26/6</f>
        <v>10.333333333333334</v>
      </c>
      <c r="G25" s="46">
        <f>100*'T1-4. Country summary index'!H26/6</f>
        <v>33.333333333333336</v>
      </c>
      <c r="H25" s="46">
        <f>100*'T1-4. Country summary index'!I26/6</f>
        <v>25</v>
      </c>
      <c r="I25" s="46">
        <f>100*'T1-4. Country summary index'!J26/6</f>
        <v>0</v>
      </c>
      <c r="J25" s="46">
        <f>100*'T1-4. Country summary index'!K26/6</f>
        <v>17</v>
      </c>
      <c r="K25" s="46">
        <f>100*'T1-4. Country summary index'!L26/6</f>
        <v>0</v>
      </c>
      <c r="M25" s="53">
        <f t="shared" si="1"/>
        <v>14.766666666666666</v>
      </c>
    </row>
    <row r="26" spans="1:13">
      <c r="A26" s="3" t="s">
        <v>93</v>
      </c>
      <c r="B26" s="46">
        <f>100*'T1-4. Country summary index'!C27/2</f>
        <v>25</v>
      </c>
      <c r="C26" s="46">
        <f>100*'T1-4. Country summary index'!D27/2</f>
        <v>0</v>
      </c>
      <c r="D26" s="46">
        <f>100*'T1-4. Country summary index'!E27/2</f>
        <v>100</v>
      </c>
      <c r="E26" s="46">
        <f>100*'T1-4. Country summary index'!F27/2</f>
        <v>25</v>
      </c>
      <c r="F26" s="46">
        <f>100*'T1-4. Country summary index'!G27/2</f>
        <v>25</v>
      </c>
      <c r="G26" s="46">
        <f>100*'T1-4. Country summary index'!H27/2</f>
        <v>75</v>
      </c>
      <c r="H26" s="46">
        <f>100*'T1-4. Country summary index'!I27/2</f>
        <v>25</v>
      </c>
      <c r="I26" s="46">
        <f>100*'T1-4. Country summary index'!J27/2</f>
        <v>25</v>
      </c>
      <c r="J26" s="46">
        <f>100*'T1-4. Country summary index'!K27/2</f>
        <v>87.5</v>
      </c>
      <c r="K26" s="46">
        <f>100*'T1-4. Country summary index'!L27/2</f>
        <v>50</v>
      </c>
      <c r="M26" s="53">
        <f t="shared" si="1"/>
        <v>43.75</v>
      </c>
    </row>
    <row r="27" spans="1:13">
      <c r="A27" s="3" t="s">
        <v>94</v>
      </c>
      <c r="B27" s="46">
        <f>100*'T1-4. Country summary index'!C28/9</f>
        <v>33.333333333333336</v>
      </c>
      <c r="C27" s="46">
        <f>100*'T1-4. Country summary index'!D28/9</f>
        <v>33.333333333333336</v>
      </c>
      <c r="D27" s="46">
        <f>100*'T1-4. Country summary index'!E28/9</f>
        <v>22.222222222222221</v>
      </c>
      <c r="E27" s="46">
        <f>100*'T1-4. Country summary index'!F28/9</f>
        <v>11.111111111111111</v>
      </c>
      <c r="F27" s="46">
        <f>100*'T1-4. Country summary index'!G28/9</f>
        <v>72.222222222222229</v>
      </c>
      <c r="G27" s="46">
        <f>100*'T1-4. Country summary index'!H28/9</f>
        <v>72.222222222222229</v>
      </c>
      <c r="H27" s="46">
        <f>100*'T1-4. Country summary index'!I28/9</f>
        <v>22.222222222222221</v>
      </c>
      <c r="I27" s="46">
        <f>100*'T1-4. Country summary index'!J28/9</f>
        <v>11.111111111111111</v>
      </c>
      <c r="J27" s="46">
        <f>100*'T1-4. Country summary index'!K28/9</f>
        <v>0</v>
      </c>
      <c r="K27" s="46">
        <f>100*'T1-4. Country summary index'!L28/9</f>
        <v>0</v>
      </c>
      <c r="M27" s="53">
        <f t="shared" si="1"/>
        <v>27.777777777777779</v>
      </c>
    </row>
    <row r="28" spans="1:13">
      <c r="A28" s="36" t="s">
        <v>291</v>
      </c>
      <c r="B28" s="47">
        <f>100*'T1-4. Country summary index'!C29/34</f>
        <v>28.43137254901961</v>
      </c>
      <c r="C28" s="47">
        <f>100*'T1-4. Country summary index'!D29/34</f>
        <v>26.529411764705884</v>
      </c>
      <c r="D28" s="47">
        <f>100*'T1-4. Country summary index'!E29/34</f>
        <v>34.352941176470587</v>
      </c>
      <c r="E28" s="47">
        <f>100*'T1-4. Country summary index'!F29/34</f>
        <v>26.529411764705884</v>
      </c>
      <c r="F28" s="47">
        <f>100*'T1-4. Country summary index'!G29/34</f>
        <v>49.862745098039213</v>
      </c>
      <c r="G28" s="47">
        <f>100*'T1-4. Country summary index'!H29/34</f>
        <v>63.725490196078425</v>
      </c>
      <c r="H28" s="47">
        <f>100*'T1-4. Country summary index'!I29/34</f>
        <v>29.411764705882351</v>
      </c>
      <c r="I28" s="47">
        <f>100*'T1-4. Country summary index'!J29/34</f>
        <v>4.4117647058823533</v>
      </c>
      <c r="J28" s="47">
        <f>100*'T1-4. Country summary index'!K29/34</f>
        <v>16.970588235294116</v>
      </c>
      <c r="K28" s="47">
        <f>100*'T1-4. Country summary index'!L29/34</f>
        <v>14.705882352941176</v>
      </c>
      <c r="M28" s="53">
        <f t="shared" si="1"/>
        <v>29.49313725490196</v>
      </c>
    </row>
    <row r="29" spans="1:13">
      <c r="A29" s="36"/>
      <c r="B29" s="47"/>
      <c r="C29" s="47"/>
      <c r="D29" s="47"/>
      <c r="E29" s="47"/>
      <c r="F29" s="47"/>
      <c r="G29" s="47"/>
      <c r="H29" s="47"/>
      <c r="I29" s="47"/>
      <c r="J29" s="47"/>
      <c r="K29" s="47"/>
    </row>
    <row r="30" spans="1:13">
      <c r="A30" s="4" t="s">
        <v>293</v>
      </c>
      <c r="B30" s="46">
        <f>100*'T1-4. Country summary index'!C31/8</f>
        <v>37.5</v>
      </c>
      <c r="C30" s="46">
        <f>100*'T1-4. Country summary index'!D31/8</f>
        <v>50</v>
      </c>
      <c r="D30" s="46">
        <f>100*'T1-4. Country summary index'!E31/8</f>
        <v>62.5</v>
      </c>
      <c r="E30" s="46">
        <f>100*'T1-4. Country summary index'!F31/8</f>
        <v>37.5</v>
      </c>
      <c r="F30" s="46">
        <f>100*'T1-4. Country summary index'!G31/8</f>
        <v>50</v>
      </c>
      <c r="G30" s="46">
        <f>100*'T1-4. Country summary index'!H31/8</f>
        <v>25</v>
      </c>
      <c r="H30" s="46">
        <f>100*'T1-4. Country summary index'!I31/8</f>
        <v>87.5</v>
      </c>
      <c r="I30" s="46">
        <f>100*'T1-4. Country summary index'!J31/8</f>
        <v>75</v>
      </c>
      <c r="J30" s="46">
        <f>100*'T1-4. Country summary index'!K31/8</f>
        <v>37.5</v>
      </c>
      <c r="K30" s="46">
        <f>100*'T1-4. Country summary index'!L31/8</f>
        <v>75</v>
      </c>
      <c r="M30" s="53">
        <f>AVERAGE(B30:K30)</f>
        <v>53.75</v>
      </c>
    </row>
    <row r="31" spans="1:13">
      <c r="A31" s="4"/>
      <c r="B31" s="46"/>
      <c r="C31" s="46"/>
      <c r="D31" s="46"/>
      <c r="E31" s="46"/>
      <c r="F31" s="46"/>
      <c r="G31" s="46"/>
      <c r="H31" s="46"/>
      <c r="I31" s="46"/>
      <c r="J31" s="46"/>
      <c r="K31" s="46"/>
    </row>
    <row r="32" spans="1:13">
      <c r="A32" s="8" t="s">
        <v>294</v>
      </c>
      <c r="B32" s="46"/>
      <c r="C32" s="46"/>
      <c r="D32" s="46"/>
      <c r="E32" s="46"/>
      <c r="F32" s="46"/>
      <c r="G32" s="46"/>
      <c r="H32" s="46"/>
      <c r="I32" s="46"/>
      <c r="J32" s="46"/>
      <c r="K32" s="46"/>
    </row>
    <row r="33" spans="1:13">
      <c r="A33" s="3" t="s">
        <v>87</v>
      </c>
      <c r="B33" s="46">
        <f>100*'T1-4. Country summary index'!C34/5</f>
        <v>0</v>
      </c>
      <c r="C33" s="46">
        <f>100*'T1-4. Country summary index'!D34/5</f>
        <v>0</v>
      </c>
      <c r="D33" s="46">
        <f>100*'T1-4. Country summary index'!E34/5</f>
        <v>40</v>
      </c>
      <c r="E33" s="46">
        <f>100*'T1-4. Country summary index'!F34/5</f>
        <v>40</v>
      </c>
      <c r="F33" s="46">
        <f>100*'T1-4. Country summary index'!G34/5</f>
        <v>20</v>
      </c>
      <c r="G33" s="46">
        <f>100*'T1-4. Country summary index'!H34/5</f>
        <v>40</v>
      </c>
      <c r="H33" s="46">
        <f>100*'T1-4. Country summary index'!I34/5</f>
        <v>0</v>
      </c>
      <c r="I33" s="46">
        <f>100*'T1-4. Country summary index'!J34/5</f>
        <v>0</v>
      </c>
      <c r="J33" s="46">
        <f>100*'T1-4. Country summary index'!K34/5</f>
        <v>0</v>
      </c>
      <c r="K33" s="46">
        <f>100*'T1-4. Country summary index'!L34/5</f>
        <v>0</v>
      </c>
      <c r="M33" s="53">
        <f t="shared" ref="M33:M41" si="2">AVERAGE(B33:K33)</f>
        <v>14</v>
      </c>
    </row>
    <row r="34" spans="1:13">
      <c r="A34" s="3" t="s">
        <v>88</v>
      </c>
      <c r="B34" s="46">
        <f>100*'T1-4. Country summary index'!C35/4</f>
        <v>75</v>
      </c>
      <c r="C34" s="46">
        <f>100*'T1-4. Country summary index'!D35/4</f>
        <v>25</v>
      </c>
      <c r="D34" s="46">
        <f>100*'T1-4. Country summary index'!E35/4</f>
        <v>25</v>
      </c>
      <c r="E34" s="46">
        <f>100*'T1-4. Country summary index'!F35/4</f>
        <v>25</v>
      </c>
      <c r="F34" s="46">
        <f>100*'T1-4. Country summary index'!G35/4</f>
        <v>50</v>
      </c>
      <c r="G34" s="46">
        <f>100*'T1-4. Country summary index'!H35/4</f>
        <v>75</v>
      </c>
      <c r="H34" s="46">
        <f>100*'T1-4. Country summary index'!I35/4</f>
        <v>75</v>
      </c>
      <c r="I34" s="46">
        <f>100*'T1-4. Country summary index'!J35/4</f>
        <v>0</v>
      </c>
      <c r="J34" s="46">
        <f>100*'T1-4. Country summary index'!K35/4</f>
        <v>50</v>
      </c>
      <c r="K34" s="46">
        <f>100*'T1-4. Country summary index'!L35/4</f>
        <v>0</v>
      </c>
      <c r="M34" s="53">
        <f t="shared" si="2"/>
        <v>40</v>
      </c>
    </row>
    <row r="35" spans="1:13">
      <c r="A35" s="3" t="s">
        <v>89</v>
      </c>
      <c r="B35" s="46">
        <f>100*'T1-4. Country summary index'!C36/2</f>
        <v>0</v>
      </c>
      <c r="C35" s="46">
        <f>100*'T1-4. Country summary index'!D36/2</f>
        <v>50</v>
      </c>
      <c r="D35" s="46">
        <f>100*'T1-4. Country summary index'!E36/2</f>
        <v>0</v>
      </c>
      <c r="E35" s="46">
        <f>100*'T1-4. Country summary index'!F36/2</f>
        <v>0</v>
      </c>
      <c r="F35" s="46">
        <f>100*'T1-4. Country summary index'!G36/2</f>
        <v>50</v>
      </c>
      <c r="G35" s="46">
        <f>100*'T1-4. Country summary index'!H36/2</f>
        <v>50</v>
      </c>
      <c r="H35" s="46">
        <f>100*'T1-4. Country summary index'!I36/2</f>
        <v>0</v>
      </c>
      <c r="I35" s="46">
        <f>100*'T1-4. Country summary index'!J36/2</f>
        <v>0</v>
      </c>
      <c r="J35" s="46">
        <f>100*'T1-4. Country summary index'!K36/2</f>
        <v>0</v>
      </c>
      <c r="K35" s="46">
        <f>100*'T1-4. Country summary index'!L36/2</f>
        <v>50</v>
      </c>
      <c r="M35" s="53">
        <f t="shared" si="2"/>
        <v>20</v>
      </c>
    </row>
    <row r="36" spans="1:13">
      <c r="A36" s="3" t="s">
        <v>90</v>
      </c>
      <c r="B36" s="46">
        <f>100*'T1-4. Country summary index'!C37/5</f>
        <v>20</v>
      </c>
      <c r="C36" s="46">
        <f>100*'T1-4. Country summary index'!D37/5</f>
        <v>80</v>
      </c>
      <c r="D36" s="46">
        <f>100*'T1-4. Country summary index'!E37/5</f>
        <v>40</v>
      </c>
      <c r="E36" s="46">
        <f>100*'T1-4. Country summary index'!F37/5</f>
        <v>60</v>
      </c>
      <c r="F36" s="46">
        <f>100*'T1-4. Country summary index'!G37/5</f>
        <v>100</v>
      </c>
      <c r="G36" s="46">
        <f>100*'T1-4. Country summary index'!H37/5</f>
        <v>100</v>
      </c>
      <c r="H36" s="46">
        <f>100*'T1-4. Country summary index'!I37/5</f>
        <v>60</v>
      </c>
      <c r="I36" s="46">
        <f>100*'T1-4. Country summary index'!J37/5</f>
        <v>0</v>
      </c>
      <c r="J36" s="46">
        <f>100*'T1-4. Country summary index'!K37/5</f>
        <v>20</v>
      </c>
      <c r="K36" s="46">
        <f>100*'T1-4. Country summary index'!L37/5</f>
        <v>60</v>
      </c>
      <c r="M36" s="53">
        <f t="shared" si="2"/>
        <v>54</v>
      </c>
    </row>
    <row r="37" spans="1:13">
      <c r="A37" s="3" t="s">
        <v>91</v>
      </c>
      <c r="B37" s="46">
        <f>100*'T1-4. Country summary index'!C38/1</f>
        <v>66.666666666666657</v>
      </c>
      <c r="C37" s="46">
        <f>100*'T1-4. Country summary index'!D38/1</f>
        <v>0</v>
      </c>
      <c r="D37" s="46">
        <f>100*'T1-4. Country summary index'!E38/1</f>
        <v>0</v>
      </c>
      <c r="E37" s="46">
        <f>100*'T1-4. Country summary index'!F38/1</f>
        <v>0</v>
      </c>
      <c r="F37" s="46">
        <f>100*'T1-4. Country summary index'!G38/1</f>
        <v>33.333333333333329</v>
      </c>
      <c r="G37" s="46">
        <f>100*'T1-4. Country summary index'!H38/1</f>
        <v>66.666666666666657</v>
      </c>
      <c r="H37" s="46">
        <f>100*'T1-4. Country summary index'!I38/1</f>
        <v>0</v>
      </c>
      <c r="I37" s="46">
        <f>100*'T1-4. Country summary index'!J38/1</f>
        <v>0</v>
      </c>
      <c r="J37" s="46">
        <f>100*'T1-4. Country summary index'!K38/1</f>
        <v>0</v>
      </c>
      <c r="K37" s="46">
        <f>100*'T1-4. Country summary index'!L38/1</f>
        <v>0</v>
      </c>
      <c r="M37" s="53">
        <f t="shared" si="2"/>
        <v>16.666666666666664</v>
      </c>
    </row>
    <row r="38" spans="1:13">
      <c r="A38" s="3" t="s">
        <v>92</v>
      </c>
      <c r="B38" s="46">
        <f>100*'T1-4. Country summary index'!C39/6</f>
        <v>25</v>
      </c>
      <c r="C38" s="46">
        <f>100*'T1-4. Country summary index'!D39/6</f>
        <v>0.33333333333333331</v>
      </c>
      <c r="D38" s="46">
        <f>100*'T1-4. Country summary index'!E39/6</f>
        <v>25.166666666666668</v>
      </c>
      <c r="E38" s="46">
        <f>100*'T1-4. Country summary index'!F39/6</f>
        <v>25.333333333333332</v>
      </c>
      <c r="F38" s="46">
        <f>100*'T1-4. Country summary index'!G39/6</f>
        <v>10.333333333333334</v>
      </c>
      <c r="G38" s="46">
        <f>100*'T1-4. Country summary index'!H39/6</f>
        <v>33.333333333333336</v>
      </c>
      <c r="H38" s="46">
        <f>100*'T1-4. Country summary index'!I39/6</f>
        <v>25</v>
      </c>
      <c r="I38" s="46">
        <f>100*'T1-4. Country summary index'!J39/6</f>
        <v>0</v>
      </c>
      <c r="J38" s="46">
        <f>100*'T1-4. Country summary index'!K39/6</f>
        <v>17</v>
      </c>
      <c r="K38" s="46">
        <f>100*'T1-4. Country summary index'!L39/6</f>
        <v>0</v>
      </c>
      <c r="M38" s="53">
        <f t="shared" si="2"/>
        <v>16.149999999999999</v>
      </c>
    </row>
    <row r="39" spans="1:13">
      <c r="A39" s="3" t="s">
        <v>93</v>
      </c>
      <c r="B39" s="46">
        <f>100*'T1-4. Country summary index'!C40/2</f>
        <v>25</v>
      </c>
      <c r="C39" s="46">
        <f>100*'T1-4. Country summary index'!D40/2</f>
        <v>0</v>
      </c>
      <c r="D39" s="46">
        <f>100*'T1-4. Country summary index'!E40/2</f>
        <v>0</v>
      </c>
      <c r="E39" s="46">
        <f>100*'T1-4. Country summary index'!F40/2</f>
        <v>25</v>
      </c>
      <c r="F39" s="46">
        <f>100*'T1-4. Country summary index'!G40/2</f>
        <v>25</v>
      </c>
      <c r="G39" s="46">
        <f>100*'T1-4. Country summary index'!H40/2</f>
        <v>75</v>
      </c>
      <c r="H39" s="46">
        <f>100*'T1-4. Country summary index'!I40/2</f>
        <v>25</v>
      </c>
      <c r="I39" s="46">
        <f>100*'T1-4. Country summary index'!J40/2</f>
        <v>0</v>
      </c>
      <c r="J39" s="46">
        <f>100*'T1-4. Country summary index'!K40/2</f>
        <v>87.5</v>
      </c>
      <c r="K39" s="46">
        <f>100*'T1-4. Country summary index'!L40/2</f>
        <v>50</v>
      </c>
      <c r="M39" s="53">
        <f t="shared" si="2"/>
        <v>31.25</v>
      </c>
    </row>
    <row r="40" spans="1:13">
      <c r="A40" s="3" t="s">
        <v>94</v>
      </c>
      <c r="B40" s="46">
        <f>100*'T1-4. Country summary index'!C41/9</f>
        <v>33.333333333333336</v>
      </c>
      <c r="C40" s="46">
        <f>100*'T1-4. Country summary index'!D41/9</f>
        <v>33.333333333333336</v>
      </c>
      <c r="D40" s="46">
        <f>100*'T1-4. Country summary index'!E41/9</f>
        <v>11.111111111111111</v>
      </c>
      <c r="E40" s="46">
        <f>100*'T1-4. Country summary index'!F41/9</f>
        <v>11.111111111111111</v>
      </c>
      <c r="F40" s="46">
        <f>100*'T1-4. Country summary index'!G41/9</f>
        <v>72.222222222222229</v>
      </c>
      <c r="G40" s="46">
        <f>100*'T1-4. Country summary index'!H41/9</f>
        <v>72.222222222222229</v>
      </c>
      <c r="H40" s="46">
        <f>100*'T1-4. Country summary index'!I41/9</f>
        <v>22.222222222222221</v>
      </c>
      <c r="I40" s="46">
        <f>100*'T1-4. Country summary index'!J41/9</f>
        <v>0</v>
      </c>
      <c r="J40" s="46">
        <f>100*'T1-4. Country summary index'!K41/9</f>
        <v>11.111111111111111</v>
      </c>
      <c r="K40" s="46">
        <f>100*'T1-4. Country summary index'!L41/9</f>
        <v>0</v>
      </c>
      <c r="M40" s="53">
        <f t="shared" si="2"/>
        <v>26.666666666666668</v>
      </c>
    </row>
    <row r="41" spans="1:13" s="37" customFormat="1">
      <c r="A41" s="41" t="s">
        <v>291</v>
      </c>
      <c r="B41" s="47">
        <f>100*'T1-4. Country summary index'!C42/34</f>
        <v>28.43137254901961</v>
      </c>
      <c r="C41" s="47">
        <f>100*'T1-4. Country summary index'!D42/34</f>
        <v>26.529411764705884</v>
      </c>
      <c r="D41" s="47">
        <f>100*'T1-4. Country summary index'!E42/34</f>
        <v>22.088235294117649</v>
      </c>
      <c r="E41" s="47">
        <f>100*'T1-4. Country summary index'!F42/34</f>
        <v>26.529411764705884</v>
      </c>
      <c r="F41" s="47">
        <f>100*'T1-4. Country summary index'!G42/34</f>
        <v>49.862745098039213</v>
      </c>
      <c r="G41" s="47">
        <f>100*'T1-4. Country summary index'!H42/34</f>
        <v>63.725490196078425</v>
      </c>
      <c r="H41" s="47">
        <f>100*'T1-4. Country summary index'!I42/34</f>
        <v>29.411764705882351</v>
      </c>
      <c r="I41" s="47">
        <f>100*'T1-4. Country summary index'!J42/34</f>
        <v>0</v>
      </c>
      <c r="J41" s="47">
        <f>100*'T1-4. Country summary index'!K42/34</f>
        <v>19.911764705882351</v>
      </c>
      <c r="K41" s="47">
        <f>100*'T1-4. Country summary index'!L42/34</f>
        <v>14.705882352941176</v>
      </c>
      <c r="M41" s="53">
        <f t="shared" si="2"/>
        <v>28.119607843137253</v>
      </c>
    </row>
    <row r="42" spans="1:13" s="16" customFormat="1">
      <c r="A42" s="5"/>
      <c r="B42" s="47"/>
      <c r="C42" s="47"/>
      <c r="D42" s="47"/>
      <c r="E42" s="47"/>
      <c r="F42" s="47"/>
      <c r="G42" s="47"/>
      <c r="H42" s="47"/>
      <c r="I42" s="47"/>
      <c r="J42" s="47"/>
      <c r="K42" s="47"/>
    </row>
    <row r="43" spans="1:13" s="16" customFormat="1">
      <c r="A43" s="57" t="s">
        <v>293</v>
      </c>
      <c r="B43" s="58">
        <f>100*'T1-4. Country summary index'!C44/8</f>
        <v>37.5</v>
      </c>
      <c r="C43" s="58">
        <f>100*'T1-4. Country summary index'!D44/8</f>
        <v>50</v>
      </c>
      <c r="D43" s="58">
        <f>100*'T1-4. Country summary index'!E44/8</f>
        <v>62.5</v>
      </c>
      <c r="E43" s="58">
        <f>100*'T1-4. Country summary index'!F44/8</f>
        <v>37.5</v>
      </c>
      <c r="F43" s="58">
        <f>100*'T1-4. Country summary index'!G44/8</f>
        <v>50</v>
      </c>
      <c r="G43" s="58">
        <f>100*'T1-4. Country summary index'!H44/8</f>
        <v>25</v>
      </c>
      <c r="H43" s="58">
        <f>100*'T1-4. Country summary index'!I44/8</f>
        <v>87.5</v>
      </c>
      <c r="I43" s="58">
        <f>100*'T1-4. Country summary index'!J44/8</f>
        <v>100</v>
      </c>
      <c r="J43" s="58">
        <f>100*'T1-4. Country summary index'!K44/8</f>
        <v>37.5</v>
      </c>
      <c r="K43" s="58">
        <f>100*'T1-4. Country summary index'!L44/8</f>
        <v>75</v>
      </c>
      <c r="L43" s="59"/>
      <c r="M43" s="60">
        <f>AVERAGE(B43:K43)</f>
        <v>56.25</v>
      </c>
    </row>
    <row r="44" spans="1:13" s="16" customFormat="1">
      <c r="A44" s="78" t="s">
        <v>304</v>
      </c>
      <c r="B44" s="62"/>
      <c r="C44" s="62"/>
      <c r="D44" s="62"/>
      <c r="E44" s="62"/>
      <c r="F44" s="62"/>
      <c r="G44" s="62"/>
      <c r="H44" s="62"/>
      <c r="I44" s="62"/>
      <c r="J44" s="62"/>
      <c r="K44" s="62"/>
      <c r="L44" s="63"/>
      <c r="M44" s="64"/>
    </row>
    <row r="45" spans="1:13" s="16" customFormat="1">
      <c r="A45" s="61"/>
      <c r="B45" s="62"/>
      <c r="C45" s="62"/>
      <c r="D45" s="62"/>
      <c r="E45" s="62"/>
      <c r="F45" s="62"/>
      <c r="G45" s="62"/>
      <c r="H45" s="62"/>
      <c r="I45" s="62"/>
      <c r="J45" s="62"/>
      <c r="K45" s="62"/>
      <c r="L45" s="63"/>
      <c r="M45" s="64"/>
    </row>
    <row r="46" spans="1:13" s="16" customFormat="1">
      <c r="A46" s="61"/>
      <c r="B46" s="62"/>
      <c r="C46" s="62"/>
      <c r="D46" s="62"/>
      <c r="E46" s="62"/>
      <c r="F46" s="62"/>
      <c r="G46" s="62"/>
      <c r="H46" s="62"/>
      <c r="I46" s="62"/>
      <c r="J46" s="62"/>
      <c r="K46" s="62"/>
      <c r="L46" s="63"/>
      <c r="M46" s="64"/>
    </row>
    <row r="47" spans="1:13" s="16" customFormat="1">
      <c r="A47" s="4"/>
      <c r="B47" s="46"/>
      <c r="C47" s="46"/>
      <c r="D47" s="46"/>
      <c r="E47" s="46"/>
      <c r="F47" s="46"/>
      <c r="G47" s="46"/>
      <c r="H47" s="46"/>
      <c r="I47" s="46"/>
      <c r="J47" s="46"/>
      <c r="K47" s="46"/>
      <c r="M47" s="53"/>
    </row>
    <row r="48" spans="1:13" s="16" customFormat="1" ht="15.75">
      <c r="A48" s="77" t="s">
        <v>303</v>
      </c>
      <c r="B48" s="46"/>
      <c r="C48" s="46"/>
      <c r="D48" s="46"/>
      <c r="E48" s="46"/>
      <c r="F48" s="46"/>
      <c r="G48" s="46"/>
      <c r="H48" s="46"/>
      <c r="I48" s="46"/>
      <c r="J48" s="46"/>
      <c r="K48" s="46"/>
      <c r="M48" s="53"/>
    </row>
    <row r="49" spans="1:14">
      <c r="A49" s="54"/>
      <c r="B49" s="55" t="s">
        <v>146</v>
      </c>
      <c r="C49" s="56" t="s">
        <v>164</v>
      </c>
      <c r="D49" s="56" t="s">
        <v>183</v>
      </c>
      <c r="E49" s="56" t="s">
        <v>170</v>
      </c>
      <c r="F49" s="56" t="s">
        <v>215</v>
      </c>
      <c r="G49" s="56" t="s">
        <v>216</v>
      </c>
      <c r="H49" s="56" t="s">
        <v>295</v>
      </c>
      <c r="I49" s="56" t="s">
        <v>175</v>
      </c>
      <c r="J49" s="56" t="s">
        <v>182</v>
      </c>
      <c r="K49" s="56" t="s">
        <v>189</v>
      </c>
      <c r="L49" s="56"/>
      <c r="M49" s="56" t="s">
        <v>320</v>
      </c>
    </row>
    <row r="50" spans="1:14" s="16" customFormat="1">
      <c r="A50" s="18"/>
      <c r="B50" s="51"/>
      <c r="C50" s="51"/>
      <c r="D50" s="51"/>
      <c r="E50" s="51"/>
      <c r="F50" s="51"/>
      <c r="G50" s="51"/>
      <c r="H50" s="51"/>
      <c r="I50" s="51"/>
      <c r="J50" s="51"/>
      <c r="K50" s="51"/>
    </row>
    <row r="51" spans="1:14">
      <c r="A51" s="8" t="s">
        <v>318</v>
      </c>
      <c r="B51" s="52"/>
      <c r="C51" s="52"/>
      <c r="D51" s="52"/>
      <c r="E51" s="52"/>
      <c r="F51" s="52"/>
      <c r="G51" s="52"/>
      <c r="H51" s="52"/>
      <c r="I51" s="52"/>
      <c r="J51" s="52"/>
      <c r="K51" s="52"/>
    </row>
    <row r="52" spans="1:14">
      <c r="A52" s="3" t="s">
        <v>87</v>
      </c>
      <c r="B52" s="50">
        <f>100*'T1-4. Country summary index'!C48/1.5</f>
        <v>0</v>
      </c>
      <c r="C52" s="50">
        <f>100*'T1-4. Country summary index'!D48/1.5</f>
        <v>0</v>
      </c>
      <c r="D52" s="50">
        <f>100*'T1-4. Country summary index'!E48/1.5</f>
        <v>0</v>
      </c>
      <c r="E52" s="50">
        <f>100*'T1-4. Country summary index'!F48/1.5</f>
        <v>0</v>
      </c>
      <c r="F52" s="50">
        <f>100*'T1-4. Country summary index'!G48/1.5</f>
        <v>0</v>
      </c>
      <c r="G52" s="50">
        <f>100*'T1-4. Country summary index'!H48/1.5</f>
        <v>0</v>
      </c>
      <c r="H52" s="50">
        <f>100*'T1-4. Country summary index'!I48/1.5</f>
        <v>0</v>
      </c>
      <c r="I52" s="50">
        <f>100*'T1-4. Country summary index'!J48/1.5</f>
        <v>0</v>
      </c>
      <c r="J52" s="50">
        <f>100*'T1-4. Country summary index'!K48/1.5</f>
        <v>0</v>
      </c>
      <c r="K52" s="50">
        <f>100*'T1-4. Country summary index'!L48/1.5</f>
        <v>0</v>
      </c>
      <c r="M52" s="53">
        <f t="shared" ref="M52:M57" si="3">AVERAGE(B52:K52)</f>
        <v>0</v>
      </c>
    </row>
    <row r="53" spans="1:14">
      <c r="A53" s="3" t="s">
        <v>88</v>
      </c>
      <c r="B53" s="49">
        <f>100*'T1-4. Country summary index'!C49/1</f>
        <v>0</v>
      </c>
      <c r="C53" s="49">
        <f>100*'T1-4. Country summary index'!D49/1</f>
        <v>0</v>
      </c>
      <c r="D53" s="49">
        <f>100*'T1-4. Country summary index'!E49/1</f>
        <v>0</v>
      </c>
      <c r="E53" s="49">
        <f>100*'T1-4. Country summary index'!F49/1</f>
        <v>0</v>
      </c>
      <c r="F53" s="49">
        <f>100*'T1-4. Country summary index'!G49/1</f>
        <v>0</v>
      </c>
      <c r="G53" s="49">
        <f>100*'T1-4. Country summary index'!H49/1</f>
        <v>0</v>
      </c>
      <c r="H53" s="49">
        <f>100*'T1-4. Country summary index'!I49/1</f>
        <v>0</v>
      </c>
      <c r="I53" s="49">
        <f>100*'T1-4. Country summary index'!J49/1</f>
        <v>0</v>
      </c>
      <c r="J53" s="49">
        <f>100*'T1-4. Country summary index'!K49/1</f>
        <v>0</v>
      </c>
      <c r="K53" s="49">
        <f>100*'T1-4. Country summary index'!L49/1</f>
        <v>0</v>
      </c>
      <c r="M53" s="53">
        <f t="shared" si="3"/>
        <v>0</v>
      </c>
    </row>
    <row r="54" spans="1:14">
      <c r="A54" s="3" t="s">
        <v>89</v>
      </c>
      <c r="B54" s="49">
        <f>100*'T1-4. Country summary index'!C50/2</f>
        <v>0</v>
      </c>
      <c r="C54" s="49">
        <f>100*'T1-4. Country summary index'!D50/2</f>
        <v>50</v>
      </c>
      <c r="D54" s="49">
        <f>100*'T1-4. Country summary index'!E50/2</f>
        <v>0</v>
      </c>
      <c r="E54" s="49">
        <f>100*'T1-4. Country summary index'!F50/2</f>
        <v>0</v>
      </c>
      <c r="F54" s="49">
        <f>100*'T1-4. Country summary index'!G50/2</f>
        <v>50</v>
      </c>
      <c r="G54" s="49">
        <f>100*'T1-4. Country summary index'!H50/2</f>
        <v>50</v>
      </c>
      <c r="H54" s="49">
        <f>100*'T1-4. Country summary index'!I50/2</f>
        <v>50</v>
      </c>
      <c r="I54" s="49">
        <f>100*'T1-4. Country summary index'!J50/2</f>
        <v>0</v>
      </c>
      <c r="J54" s="49">
        <f>100*'T1-4. Country summary index'!K50/2</f>
        <v>0</v>
      </c>
      <c r="K54" s="49">
        <f>100*'T1-4. Country summary index'!L50/2</f>
        <v>50</v>
      </c>
      <c r="M54" s="53">
        <f t="shared" si="3"/>
        <v>25</v>
      </c>
    </row>
    <row r="55" spans="1:14">
      <c r="A55" s="3" t="s">
        <v>92</v>
      </c>
      <c r="B55" s="49">
        <f>100*'T1-4. Country summary index'!C51/3</f>
        <v>0</v>
      </c>
      <c r="C55" s="49">
        <f>100*'T1-4. Country summary index'!D51/3</f>
        <v>0.33333333333333331</v>
      </c>
      <c r="D55" s="49">
        <f>100*'T1-4. Country summary index'!E51/3</f>
        <v>0</v>
      </c>
      <c r="E55" s="49">
        <f>100*'T1-4. Country summary index'!F51/3</f>
        <v>0.33333333333333331</v>
      </c>
      <c r="F55" s="49">
        <f>100*'T1-4. Country summary index'!G51/3</f>
        <v>0.33333333333333331</v>
      </c>
      <c r="G55" s="49">
        <f>100*'T1-4. Country summary index'!H51/3</f>
        <v>0</v>
      </c>
      <c r="H55" s="49">
        <f>100*'T1-4. Country summary index'!I51/3</f>
        <v>0</v>
      </c>
      <c r="I55" s="49">
        <f>100*'T1-4. Country summary index'!J51/3</f>
        <v>0</v>
      </c>
      <c r="J55" s="49">
        <f>100*'T1-4. Country summary index'!K51/3</f>
        <v>0</v>
      </c>
      <c r="K55" s="49">
        <f>100*'T1-4. Country summary index'!L51/3</f>
        <v>0</v>
      </c>
      <c r="M55" s="53">
        <f t="shared" si="3"/>
        <v>0.1</v>
      </c>
      <c r="N55" s="46"/>
    </row>
    <row r="56" spans="1:14">
      <c r="A56" s="3" t="s">
        <v>94</v>
      </c>
      <c r="B56" s="49">
        <f>100*'T1-4. Country summary index'!C52/2</f>
        <v>25</v>
      </c>
      <c r="C56" s="49">
        <f>100*'T1-4. Country summary index'!D52/2</f>
        <v>50</v>
      </c>
      <c r="D56" s="49">
        <f>100*'T1-4. Country summary index'!E52/2</f>
        <v>50</v>
      </c>
      <c r="E56" s="49">
        <f>100*'T1-4. Country summary index'!F52/2</f>
        <v>0</v>
      </c>
      <c r="F56" s="49">
        <f>100*'T1-4. Country summary index'!G52/2</f>
        <v>62.5</v>
      </c>
      <c r="G56" s="49">
        <f>100*'T1-4. Country summary index'!H52/2</f>
        <v>37.5</v>
      </c>
      <c r="H56" s="49">
        <f>100*'T1-4. Country summary index'!I52/2</f>
        <v>50</v>
      </c>
      <c r="I56" s="49">
        <f>100*'T1-4. Country summary index'!J52/2</f>
        <v>25</v>
      </c>
      <c r="J56" s="49">
        <f>100*'T1-4. Country summary index'!K52/2</f>
        <v>0</v>
      </c>
      <c r="K56" s="49">
        <f>100*'T1-4. Country summary index'!L52/2</f>
        <v>0</v>
      </c>
      <c r="M56" s="53">
        <f t="shared" si="3"/>
        <v>30</v>
      </c>
    </row>
    <row r="57" spans="1:14">
      <c r="A57" s="33" t="s">
        <v>291</v>
      </c>
      <c r="B57" s="48">
        <f>100*'T1-4. Country summary index'!C53/9.5</f>
        <v>5.2631578947368425</v>
      </c>
      <c r="C57" s="48">
        <f>100*'T1-4. Country summary index'!D53/9.5</f>
        <v>21.157894736842103</v>
      </c>
      <c r="D57" s="48">
        <f>100*'T1-4. Country summary index'!E53/9.5</f>
        <v>10.526315789473685</v>
      </c>
      <c r="E57" s="48">
        <f>100*'T1-4. Country summary index'!F53/9.5</f>
        <v>0.10526315789473684</v>
      </c>
      <c r="F57" s="48">
        <f>100*'T1-4. Country summary index'!G53/9.5</f>
        <v>23.789473684210524</v>
      </c>
      <c r="G57" s="48">
        <f>100*'T1-4. Country summary index'!H53/9.5</f>
        <v>18.421052631578949</v>
      </c>
      <c r="H57" s="48">
        <f>100*'T1-4. Country summary index'!I53/9.5</f>
        <v>21.05263157894737</v>
      </c>
      <c r="I57" s="48">
        <f>100*'T1-4. Country summary index'!J53/9.5</f>
        <v>5.2631578947368425</v>
      </c>
      <c r="J57" s="48">
        <f>100*'T1-4. Country summary index'!K53/9.5</f>
        <v>0</v>
      </c>
      <c r="K57" s="48">
        <f>100*'T1-4. Country summary index'!L53/9.5</f>
        <v>10.526315789473685</v>
      </c>
      <c r="M57" s="53">
        <f t="shared" si="3"/>
        <v>11.610526315789473</v>
      </c>
      <c r="N57" s="46"/>
    </row>
    <row r="58" spans="1:14">
      <c r="A58" s="4"/>
      <c r="B58" s="49"/>
      <c r="C58" s="49"/>
      <c r="D58" s="49"/>
      <c r="E58" s="49"/>
      <c r="F58" s="49"/>
      <c r="G58" s="49"/>
      <c r="H58" s="49"/>
      <c r="I58" s="49"/>
      <c r="J58" s="49"/>
      <c r="K58" s="49"/>
    </row>
    <row r="59" spans="1:14">
      <c r="A59" s="8" t="s">
        <v>319</v>
      </c>
      <c r="B59" s="49"/>
      <c r="C59" s="49"/>
      <c r="D59" s="49"/>
      <c r="E59" s="49"/>
      <c r="F59" s="49"/>
      <c r="G59" s="49"/>
      <c r="H59" s="49"/>
      <c r="I59" s="49"/>
      <c r="J59" s="49"/>
      <c r="K59" s="49"/>
    </row>
    <row r="60" spans="1:14">
      <c r="A60" s="3" t="s">
        <v>87</v>
      </c>
      <c r="B60" s="49">
        <f>100*'T1-4. Country summary index'!C56/3.5</f>
        <v>0</v>
      </c>
      <c r="C60" s="49">
        <f>100*'T1-4. Country summary index'!D56/3.5</f>
        <v>0</v>
      </c>
      <c r="D60" s="49">
        <f>100*'T1-4. Country summary index'!E56/3.5</f>
        <v>57.142857142857146</v>
      </c>
      <c r="E60" s="49">
        <f>100*'T1-4. Country summary index'!F56/3.5</f>
        <v>57.142857142857146</v>
      </c>
      <c r="F60" s="49">
        <f>100*'T1-4. Country summary index'!G56/3.5</f>
        <v>28.571428571428573</v>
      </c>
      <c r="G60" s="49">
        <f>100*'T1-4. Country summary index'!H56/3.5</f>
        <v>57.142857142857146</v>
      </c>
      <c r="H60" s="49">
        <f>100*'T1-4. Country summary index'!I56/3.5</f>
        <v>0</v>
      </c>
      <c r="I60" s="49">
        <f>100*'T1-4. Country summary index'!J56/3.5</f>
        <v>0</v>
      </c>
      <c r="J60" s="49">
        <f>100*'T1-4. Country summary index'!K56/3.5</f>
        <v>0</v>
      </c>
      <c r="K60" s="49">
        <f>100*'T1-4. Country summary index'!L56/3.5</f>
        <v>0</v>
      </c>
      <c r="M60" s="53">
        <f t="shared" ref="M60:M67" si="4">AVERAGE(B60:K60)</f>
        <v>20</v>
      </c>
    </row>
    <row r="61" spans="1:14">
      <c r="A61" s="3" t="s">
        <v>88</v>
      </c>
      <c r="B61" s="49">
        <f>100*'T1-4. Country summary index'!C57/3</f>
        <v>100</v>
      </c>
      <c r="C61" s="49">
        <f>100*'T1-4. Country summary index'!D57/3</f>
        <v>33.333333333333336</v>
      </c>
      <c r="D61" s="49">
        <f>100*'T1-4. Country summary index'!E57/3</f>
        <v>33.333333333333336</v>
      </c>
      <c r="E61" s="49">
        <f>100*'T1-4. Country summary index'!F57/3</f>
        <v>33.333333333333336</v>
      </c>
      <c r="F61" s="49">
        <f>100*'T1-4. Country summary index'!G57/3</f>
        <v>66.666666666666671</v>
      </c>
      <c r="G61" s="49">
        <f>100*'T1-4. Country summary index'!H57/3</f>
        <v>100</v>
      </c>
      <c r="H61" s="49">
        <f>100*'T1-4. Country summary index'!I57/3</f>
        <v>100</v>
      </c>
      <c r="I61" s="49">
        <f>100*'T1-4. Country summary index'!J57/3</f>
        <v>0</v>
      </c>
      <c r="J61" s="49">
        <f>100*'T1-4. Country summary index'!K57/3</f>
        <v>66.666666666666671</v>
      </c>
      <c r="K61" s="49">
        <f>100*'T1-4. Country summary index'!L57/3</f>
        <v>0</v>
      </c>
      <c r="M61" s="53">
        <f t="shared" si="4"/>
        <v>53.333333333333336</v>
      </c>
    </row>
    <row r="62" spans="1:14">
      <c r="A62" s="3" t="s">
        <v>90</v>
      </c>
      <c r="B62" s="49">
        <f>100*'T1-4. Country summary index'!C58/5</f>
        <v>20</v>
      </c>
      <c r="C62" s="49">
        <f>100*'T1-4. Country summary index'!D58/5</f>
        <v>80</v>
      </c>
      <c r="D62" s="49">
        <f>100*'T1-4. Country summary index'!E58/5</f>
        <v>80</v>
      </c>
      <c r="E62" s="49">
        <f>100*'T1-4. Country summary index'!F58/5</f>
        <v>60</v>
      </c>
      <c r="F62" s="49">
        <f>100*'T1-4. Country summary index'!G58/5</f>
        <v>100</v>
      </c>
      <c r="G62" s="49">
        <f>100*'T1-4. Country summary index'!H58/5</f>
        <v>100</v>
      </c>
      <c r="H62" s="49">
        <f>100*'T1-4. Country summary index'!I58/5</f>
        <v>60</v>
      </c>
      <c r="I62" s="49">
        <f>100*'T1-4. Country summary index'!J58/5</f>
        <v>0</v>
      </c>
      <c r="J62" s="49">
        <f>100*'T1-4. Country summary index'!K58/5</f>
        <v>20</v>
      </c>
      <c r="K62" s="49">
        <f>100*'T1-4. Country summary index'!L58/5</f>
        <v>60</v>
      </c>
      <c r="M62" s="53">
        <f t="shared" si="4"/>
        <v>58</v>
      </c>
    </row>
    <row r="63" spans="1:14">
      <c r="A63" s="3" t="s">
        <v>91</v>
      </c>
      <c r="B63" s="49">
        <f>100*'T1-4. Country summary index'!C59/1</f>
        <v>66.666666666666657</v>
      </c>
      <c r="C63" s="49">
        <f>100*'T1-4. Country summary index'!D59/1</f>
        <v>0</v>
      </c>
      <c r="D63" s="49">
        <f>100*'T1-4. Country summary index'!E59/1</f>
        <v>0</v>
      </c>
      <c r="E63" s="49">
        <f>100*'T1-4. Country summary index'!F59/1</f>
        <v>0</v>
      </c>
      <c r="F63" s="49">
        <f>100*'T1-4. Country summary index'!G59/1</f>
        <v>33.333333333333329</v>
      </c>
      <c r="G63" s="49">
        <f>100*'T1-4. Country summary index'!H59/1</f>
        <v>66.666666666666657</v>
      </c>
      <c r="H63" s="49">
        <f>100*'T1-4. Country summary index'!I59/1</f>
        <v>0</v>
      </c>
      <c r="I63" s="49">
        <f>100*'T1-4. Country summary index'!J59/1</f>
        <v>0</v>
      </c>
      <c r="J63" s="49">
        <f>100*'T1-4. Country summary index'!K59/1</f>
        <v>0</v>
      </c>
      <c r="K63" s="49">
        <f>100*'T1-4. Country summary index'!L59/1</f>
        <v>0</v>
      </c>
      <c r="M63" s="53">
        <f t="shared" si="4"/>
        <v>16.666666666666664</v>
      </c>
    </row>
    <row r="64" spans="1:14">
      <c r="A64" s="3" t="s">
        <v>92</v>
      </c>
      <c r="B64" s="49">
        <f>100*'T1-4. Country summary index'!C60/3</f>
        <v>50</v>
      </c>
      <c r="C64" s="49">
        <f>100*'T1-4. Country summary index'!D60/3</f>
        <v>0.33333333333333331</v>
      </c>
      <c r="D64" s="49">
        <f>100*'T1-4. Country summary index'!E60/3</f>
        <v>22.666666666666668</v>
      </c>
      <c r="E64" s="49">
        <f>100*'T1-4. Country summary index'!F60/3</f>
        <v>50.333333333333336</v>
      </c>
      <c r="F64" s="49">
        <f>100*'T1-4. Country summary index'!G60/3</f>
        <v>20.333333333333332</v>
      </c>
      <c r="G64" s="49">
        <f>100*'T1-4. Country summary index'!H60/3</f>
        <v>66.666666666666671</v>
      </c>
      <c r="H64" s="49">
        <f>100*'T1-4. Country summary index'!I60/3</f>
        <v>50</v>
      </c>
      <c r="I64" s="49">
        <f>100*'T1-4. Country summary index'!J60/3</f>
        <v>0</v>
      </c>
      <c r="J64" s="49">
        <f>100*'T1-4. Country summary index'!K60/3</f>
        <v>34</v>
      </c>
      <c r="K64" s="49">
        <f>100*'T1-4. Country summary index'!L60/3</f>
        <v>0</v>
      </c>
      <c r="M64" s="53">
        <f t="shared" si="4"/>
        <v>29.433333333333337</v>
      </c>
    </row>
    <row r="65" spans="1:13">
      <c r="A65" s="3" t="s">
        <v>93</v>
      </c>
      <c r="B65" s="49">
        <f>100*'T1-4. Country summary index'!C61/2</f>
        <v>25</v>
      </c>
      <c r="C65" s="49">
        <f>100*'T1-4. Country summary index'!D61/2</f>
        <v>0</v>
      </c>
      <c r="D65" s="49">
        <f>100*'T1-4. Country summary index'!E61/2</f>
        <v>100</v>
      </c>
      <c r="E65" s="49">
        <f>100*'T1-4. Country summary index'!F61/2</f>
        <v>25</v>
      </c>
      <c r="F65" s="49">
        <f>100*'T1-4. Country summary index'!G61/2</f>
        <v>25</v>
      </c>
      <c r="G65" s="49">
        <f>100*'T1-4. Country summary index'!H61/2</f>
        <v>75</v>
      </c>
      <c r="H65" s="49">
        <f>100*'T1-4. Country summary index'!I61/2</f>
        <v>25</v>
      </c>
      <c r="I65" s="49">
        <f>100*'T1-4. Country summary index'!J61/2</f>
        <v>25</v>
      </c>
      <c r="J65" s="49">
        <f>100*'T1-4. Country summary index'!K61/2</f>
        <v>87.5</v>
      </c>
      <c r="K65" s="49">
        <f>100*'T1-4. Country summary index'!L61/2</f>
        <v>50</v>
      </c>
      <c r="M65" s="53">
        <f t="shared" si="4"/>
        <v>43.75</v>
      </c>
    </row>
    <row r="66" spans="1:13">
      <c r="A66" s="3" t="s">
        <v>94</v>
      </c>
      <c r="B66" s="49">
        <f>100*'T1-4. Country summary index'!C62/7</f>
        <v>35.714285714285715</v>
      </c>
      <c r="C66" s="49">
        <f>100*'T1-4. Country summary index'!D62/7</f>
        <v>28.571428571428573</v>
      </c>
      <c r="D66" s="49">
        <f>100*'T1-4. Country summary index'!E62/7</f>
        <v>14.285714285714286</v>
      </c>
      <c r="E66" s="49">
        <f>100*'T1-4. Country summary index'!F62/7</f>
        <v>14.285714285714286</v>
      </c>
      <c r="F66" s="49">
        <f>100*'T1-4. Country summary index'!G62/7</f>
        <v>75</v>
      </c>
      <c r="G66" s="49">
        <f>100*'T1-4. Country summary index'!H62/7</f>
        <v>82.142857142857139</v>
      </c>
      <c r="H66" s="49">
        <f>100*'T1-4. Country summary index'!I62/7</f>
        <v>42.857142857142854</v>
      </c>
      <c r="I66" s="49">
        <f>100*'T1-4. Country summary index'!J62/7</f>
        <v>7.1428571428571432</v>
      </c>
      <c r="J66" s="49">
        <f>100*'T1-4. Country summary index'!K62/7</f>
        <v>0</v>
      </c>
      <c r="K66" s="49">
        <f>100*'T1-4. Country summary index'!L62/7</f>
        <v>0</v>
      </c>
      <c r="M66" s="53">
        <f t="shared" si="4"/>
        <v>30.000000000000007</v>
      </c>
    </row>
    <row r="67" spans="1:13">
      <c r="A67" s="65" t="s">
        <v>291</v>
      </c>
      <c r="B67" s="66">
        <f>100*'T1-4. Country summary index'!C63/24.5</f>
        <v>37.414965986394563</v>
      </c>
      <c r="C67" s="66">
        <f>100*'T1-4. Country summary index'!D63/24.5</f>
        <v>28.612244897959183</v>
      </c>
      <c r="D67" s="66">
        <f>100*'T1-4. Country summary index'!E63/24.5</f>
        <v>43.591836734693878</v>
      </c>
      <c r="E67" s="66">
        <f>100*'T1-4. Country summary index'!F63/24.5</f>
        <v>36.775510204081634</v>
      </c>
      <c r="F67" s="66">
        <f>100*'T1-4. Country summary index'!G63/24.5</f>
        <v>59.972789115646258</v>
      </c>
      <c r="G67" s="66">
        <f>100*'T1-4. Country summary index'!H63/24.5</f>
        <v>81.292517006802711</v>
      </c>
      <c r="H67" s="66">
        <f>100*'T1-4. Country summary index'!I63/24.5</f>
        <v>44.897959183673471</v>
      </c>
      <c r="I67" s="66">
        <f>100*'T1-4. Country summary index'!J63/24.5</f>
        <v>4.0816326530612246</v>
      </c>
      <c r="J67" s="66">
        <f>100*'T1-4. Country summary index'!K63/24.5</f>
        <v>23.551020408163264</v>
      </c>
      <c r="K67" s="66">
        <f>100*'T1-4. Country summary index'!L63/24.5</f>
        <v>16.326530612244898</v>
      </c>
      <c r="L67" s="67"/>
      <c r="M67" s="60">
        <f t="shared" si="4"/>
        <v>37.6517006802721</v>
      </c>
    </row>
    <row r="68" spans="1:13">
      <c r="A68" s="78" t="s">
        <v>304</v>
      </c>
      <c r="B68" s="49"/>
      <c r="C68" s="46"/>
      <c r="D68" s="46"/>
      <c r="E68" s="46"/>
      <c r="F68" s="46"/>
      <c r="G68" s="46"/>
      <c r="H68" s="46"/>
      <c r="I68" s="46"/>
      <c r="J68" s="46"/>
      <c r="K68" s="46"/>
    </row>
    <row r="69" spans="1:13">
      <c r="A69" s="3"/>
      <c r="B69" s="49"/>
      <c r="C69" s="46"/>
      <c r="D69" s="46"/>
      <c r="E69" s="46"/>
      <c r="F69" s="46"/>
      <c r="G69" s="46"/>
      <c r="H69" s="46"/>
      <c r="I69" s="46"/>
      <c r="J69" s="46"/>
      <c r="K69" s="46"/>
    </row>
    <row r="70" spans="1:13">
      <c r="A70" s="4"/>
      <c r="B70" s="49"/>
      <c r="C70" s="46"/>
      <c r="D70" s="46"/>
      <c r="E70" s="46"/>
      <c r="F70" s="46"/>
      <c r="G70" s="46"/>
      <c r="H70" s="46"/>
      <c r="I70" s="46"/>
      <c r="J70" s="46"/>
      <c r="K70" s="46"/>
    </row>
    <row r="71" spans="1:13">
      <c r="A71" s="4"/>
      <c r="B71" s="49"/>
      <c r="C71" s="46"/>
      <c r="D71" s="46"/>
      <c r="E71" s="46"/>
      <c r="F71" s="46"/>
      <c r="G71" s="46"/>
      <c r="H71" s="46"/>
      <c r="I71" s="46"/>
      <c r="J71" s="46"/>
      <c r="K71" s="46"/>
    </row>
    <row r="72" spans="1:13">
      <c r="A72" s="4"/>
      <c r="B72" s="49"/>
      <c r="C72" s="46"/>
      <c r="D72" s="46"/>
      <c r="E72" s="46"/>
      <c r="F72" s="46"/>
      <c r="G72" s="46"/>
      <c r="H72" s="46"/>
      <c r="I72" s="46"/>
      <c r="J72" s="46"/>
      <c r="K72" s="46"/>
    </row>
    <row r="73" spans="1:13">
      <c r="A73" s="4"/>
      <c r="B73" s="49"/>
      <c r="C73" s="46"/>
      <c r="D73" s="46"/>
      <c r="E73" s="46"/>
      <c r="F73" s="46"/>
      <c r="G73" s="46"/>
      <c r="H73" s="46"/>
      <c r="I73" s="46"/>
      <c r="J73" s="46"/>
      <c r="K73" s="46"/>
    </row>
    <row r="74" spans="1:13">
      <c r="A74" s="4"/>
      <c r="B74" s="49"/>
      <c r="C74" s="46"/>
      <c r="D74" s="46"/>
      <c r="E74" s="46"/>
      <c r="F74" s="46"/>
      <c r="G74" s="46"/>
      <c r="H74" s="46"/>
      <c r="I74" s="46"/>
      <c r="J74" s="46"/>
      <c r="K74" s="46"/>
    </row>
    <row r="75" spans="1:13">
      <c r="A75" s="3"/>
      <c r="B75" s="49"/>
      <c r="C75" s="46"/>
      <c r="D75" s="46"/>
      <c r="E75" s="46"/>
      <c r="F75" s="46"/>
      <c r="G75" s="46"/>
      <c r="H75" s="46"/>
      <c r="I75" s="46"/>
      <c r="J75" s="46"/>
      <c r="K75" s="46"/>
    </row>
    <row r="76" spans="1:13">
      <c r="A76" s="4"/>
      <c r="B76" s="49"/>
      <c r="C76" s="46"/>
      <c r="D76" s="46"/>
      <c r="E76" s="46"/>
      <c r="F76" s="46"/>
      <c r="G76" s="46"/>
      <c r="H76" s="46"/>
      <c r="I76" s="46"/>
      <c r="J76" s="46"/>
      <c r="K76" s="46"/>
    </row>
    <row r="77" spans="1:13">
      <c r="A77" s="4"/>
      <c r="B77" s="49"/>
      <c r="C77" s="46"/>
      <c r="D77" s="46"/>
      <c r="E77" s="46"/>
      <c r="F77" s="46"/>
      <c r="G77" s="46"/>
      <c r="H77" s="46"/>
      <c r="I77" s="46"/>
      <c r="J77" s="46"/>
      <c r="K77" s="46"/>
    </row>
    <row r="78" spans="1:13">
      <c r="A78" s="4"/>
      <c r="B78" s="49"/>
      <c r="C78" s="46"/>
      <c r="D78" s="46"/>
      <c r="E78" s="46"/>
      <c r="F78" s="46"/>
      <c r="G78" s="46"/>
      <c r="H78" s="46"/>
      <c r="I78" s="46"/>
      <c r="J78" s="46"/>
      <c r="K78" s="46"/>
    </row>
    <row r="79" spans="1:13">
      <c r="A79" s="4"/>
      <c r="B79" s="49"/>
      <c r="C79" s="46"/>
      <c r="D79" s="46"/>
      <c r="E79" s="46"/>
      <c r="F79" s="46"/>
      <c r="G79" s="46"/>
      <c r="H79" s="46"/>
      <c r="I79" s="46"/>
      <c r="J79" s="46"/>
      <c r="K79" s="46"/>
    </row>
    <row r="80" spans="1:13">
      <c r="A80" s="4"/>
      <c r="B80" s="49"/>
      <c r="C80" s="46"/>
      <c r="D80" s="46"/>
      <c r="E80" s="46"/>
      <c r="F80" s="46"/>
      <c r="G80" s="46"/>
      <c r="H80" s="46"/>
      <c r="I80" s="46"/>
      <c r="J80" s="46"/>
      <c r="K80" s="46"/>
    </row>
    <row r="81" spans="1:11">
      <c r="A81" s="4"/>
      <c r="B81" s="49"/>
      <c r="C81" s="46"/>
      <c r="D81" s="46"/>
      <c r="E81" s="46"/>
      <c r="F81" s="46"/>
      <c r="G81" s="46"/>
      <c r="H81" s="46"/>
      <c r="I81" s="46"/>
      <c r="J81" s="46"/>
      <c r="K81" s="46"/>
    </row>
    <row r="82" spans="1:11">
      <c r="B82" s="50"/>
      <c r="C82" s="46"/>
      <c r="D82" s="46"/>
      <c r="E82" s="46"/>
      <c r="F82" s="46"/>
      <c r="G82" s="46"/>
      <c r="H82" s="46"/>
      <c r="I82" s="46"/>
      <c r="J82" s="46"/>
      <c r="K82" s="46"/>
    </row>
    <row r="83" spans="1:11">
      <c r="A83" s="2"/>
      <c r="B83" s="52"/>
      <c r="C83" s="46"/>
      <c r="D83" s="46"/>
      <c r="E83" s="46"/>
      <c r="F83" s="46"/>
      <c r="G83" s="46"/>
      <c r="H83" s="46"/>
      <c r="I83" s="46"/>
      <c r="J83" s="46"/>
      <c r="K83" s="46"/>
    </row>
    <row r="84" spans="1:11">
      <c r="B84" s="50"/>
      <c r="C84" s="46"/>
      <c r="D84" s="46"/>
      <c r="E84" s="46"/>
      <c r="F84" s="46"/>
      <c r="G84" s="46"/>
      <c r="H84" s="46"/>
      <c r="I84" s="46"/>
      <c r="J84" s="46"/>
      <c r="K84" s="46"/>
    </row>
    <row r="85" spans="1:11">
      <c r="A85" s="3"/>
      <c r="B85" s="49"/>
      <c r="C85" s="46"/>
      <c r="D85" s="46"/>
      <c r="E85" s="46"/>
      <c r="F85" s="46"/>
      <c r="G85" s="46"/>
      <c r="H85" s="46"/>
      <c r="I85" s="46"/>
      <c r="J85" s="46"/>
      <c r="K85" s="46"/>
    </row>
    <row r="86" spans="1:11">
      <c r="A86" s="4"/>
      <c r="B86" s="3"/>
    </row>
    <row r="87" spans="1:11">
      <c r="A87" s="4"/>
      <c r="B87" s="3"/>
    </row>
    <row r="88" spans="1:11">
      <c r="A88" s="4"/>
      <c r="B88" s="3"/>
    </row>
    <row r="89" spans="1:11">
      <c r="A89" s="4"/>
      <c r="B89" s="3"/>
      <c r="K89" s="6"/>
    </row>
    <row r="90" spans="1:11">
      <c r="A90" s="4"/>
      <c r="B90" s="3"/>
      <c r="K90" s="6"/>
    </row>
    <row r="91" spans="1:11">
      <c r="A91" s="4"/>
      <c r="B91" s="3"/>
      <c r="K91" s="6"/>
    </row>
    <row r="92" spans="1:11">
      <c r="A92" s="3"/>
      <c r="B92" s="3"/>
    </row>
    <row r="93" spans="1:11" s="19" customFormat="1">
      <c r="A93" s="4"/>
      <c r="B93" s="3"/>
      <c r="C93" s="11"/>
      <c r="D93" s="11"/>
      <c r="E93" s="11"/>
      <c r="F93" s="6"/>
    </row>
    <row r="94" spans="1:11" s="19" customFormat="1">
      <c r="A94" s="4"/>
      <c r="B94" s="3"/>
      <c r="C94" s="11"/>
      <c r="D94" s="11"/>
      <c r="E94" s="11"/>
      <c r="F94" s="6"/>
    </row>
    <row r="95" spans="1:11" s="19" customFormat="1">
      <c r="A95" s="4"/>
      <c r="B95" s="3"/>
      <c r="C95" s="11"/>
      <c r="D95" s="11"/>
      <c r="E95" s="11"/>
      <c r="F95" s="6"/>
    </row>
    <row r="96" spans="1:11" s="19" customFormat="1">
      <c r="A96" s="21"/>
      <c r="B96" s="21"/>
    </row>
    <row r="97" spans="1:11">
      <c r="A97" s="2"/>
      <c r="B97" s="2"/>
    </row>
    <row r="99" spans="1:11">
      <c r="A99" s="3"/>
      <c r="B99" s="3"/>
    </row>
    <row r="100" spans="1:11">
      <c r="A100" s="4"/>
      <c r="B100" s="3"/>
      <c r="F100" s="6"/>
      <c r="J100" s="25"/>
      <c r="K100" s="22"/>
    </row>
    <row r="101" spans="1:11">
      <c r="A101" s="4"/>
      <c r="B101" s="3"/>
      <c r="F101" s="6"/>
      <c r="J101" s="25"/>
    </row>
    <row r="102" spans="1:11">
      <c r="A102" s="4"/>
      <c r="B102" s="3"/>
      <c r="F102" s="6"/>
      <c r="J102" s="25"/>
    </row>
    <row r="103" spans="1:11">
      <c r="A103" s="4"/>
      <c r="B103" s="3"/>
      <c r="F103" s="6"/>
      <c r="J103" s="25"/>
    </row>
    <row r="104" spans="1:11">
      <c r="A104" s="4"/>
      <c r="B104" s="3"/>
      <c r="F104" s="6"/>
      <c r="J104" s="25"/>
    </row>
    <row r="105" spans="1:11">
      <c r="A105" s="4"/>
      <c r="B105" s="3"/>
      <c r="F105" s="6"/>
      <c r="J105" s="25"/>
    </row>
    <row r="106" spans="1:11">
      <c r="A106" s="4"/>
      <c r="B106" s="3"/>
      <c r="J106" s="25"/>
    </row>
    <row r="107" spans="1:11">
      <c r="A107" s="4"/>
      <c r="B107" s="3"/>
      <c r="E107" s="31"/>
      <c r="F107" s="6"/>
      <c r="J107" s="25"/>
    </row>
    <row r="108" spans="1:11">
      <c r="A108" s="4"/>
      <c r="B108" s="3"/>
      <c r="J108" s="26"/>
    </row>
    <row r="109" spans="1:11">
      <c r="A109" s="3"/>
      <c r="B109" s="3"/>
    </row>
    <row r="110" spans="1:11">
      <c r="A110" s="4"/>
      <c r="B110" s="3"/>
    </row>
    <row r="111" spans="1:11">
      <c r="A111" s="4"/>
      <c r="B111" s="3"/>
    </row>
    <row r="112" spans="1:11">
      <c r="A112" s="4"/>
      <c r="B112" s="3"/>
    </row>
    <row r="113" spans="1:5">
      <c r="A113" s="4"/>
      <c r="B113" s="3"/>
      <c r="E113" s="6"/>
    </row>
    <row r="114" spans="1:5">
      <c r="A114" s="4"/>
      <c r="B114" s="3"/>
    </row>
    <row r="115" spans="1:5" ht="27" customHeight="1">
      <c r="A115" s="3"/>
      <c r="B115" s="3"/>
    </row>
    <row r="116" spans="1:5">
      <c r="A116" s="4"/>
      <c r="B116" s="3"/>
    </row>
    <row r="117" spans="1:5">
      <c r="A117" s="4"/>
      <c r="B117" s="3"/>
    </row>
    <row r="118" spans="1:5">
      <c r="A118" s="4"/>
      <c r="B118" s="3"/>
    </row>
    <row r="119" spans="1:5">
      <c r="A119" s="4"/>
      <c r="B119" s="3"/>
    </row>
    <row r="120" spans="1:5">
      <c r="A120" s="4"/>
      <c r="B120" s="3"/>
    </row>
    <row r="121" spans="1:5">
      <c r="A121" s="4"/>
      <c r="B121" s="3"/>
    </row>
    <row r="122" spans="1:5">
      <c r="A122" s="4"/>
      <c r="B122" s="3"/>
    </row>
    <row r="123" spans="1:5">
      <c r="A123" s="4"/>
      <c r="B123" s="3"/>
      <c r="E123" s="6"/>
    </row>
    <row r="124" spans="1:5">
      <c r="A124" s="4"/>
      <c r="B124" s="3"/>
    </row>
    <row r="125" spans="1:5">
      <c r="A125" s="3"/>
      <c r="B125" s="3"/>
    </row>
    <row r="126" spans="1:5">
      <c r="A126" s="4"/>
      <c r="B126" s="3"/>
    </row>
    <row r="127" spans="1:5">
      <c r="A127" s="4"/>
      <c r="B127" s="3"/>
    </row>
    <row r="128" spans="1:5">
      <c r="A128" s="4"/>
      <c r="B128" s="3"/>
    </row>
    <row r="129" spans="1:5">
      <c r="A129" s="4"/>
      <c r="B129" s="3"/>
      <c r="E129" s="6"/>
    </row>
    <row r="130" spans="1:5">
      <c r="A130" s="4"/>
      <c r="B130" s="3"/>
    </row>
    <row r="131" spans="1:5">
      <c r="A131" s="3"/>
      <c r="B131" s="3"/>
    </row>
    <row r="132" spans="1:5">
      <c r="A132" s="4"/>
      <c r="B132" s="3"/>
    </row>
    <row r="133" spans="1:5">
      <c r="A133" s="4"/>
      <c r="B133" s="3"/>
    </row>
    <row r="134" spans="1:5">
      <c r="A134" s="4"/>
      <c r="B134" s="3"/>
    </row>
    <row r="135" spans="1:5">
      <c r="A135" s="4"/>
      <c r="B135" s="3"/>
      <c r="E135" s="6"/>
    </row>
    <row r="136" spans="1:5">
      <c r="A136" s="4"/>
      <c r="B136" s="3"/>
    </row>
    <row r="138" spans="1:5">
      <c r="A138" s="2"/>
      <c r="B138" s="2"/>
    </row>
    <row r="140" spans="1:5">
      <c r="A140" s="3"/>
      <c r="B140" s="3"/>
    </row>
    <row r="141" spans="1:5">
      <c r="A141" s="4"/>
      <c r="B141" s="3"/>
    </row>
    <row r="142" spans="1:5">
      <c r="A142" s="4"/>
      <c r="B142" s="3"/>
    </row>
    <row r="143" spans="1:5">
      <c r="A143" s="4"/>
      <c r="B143" s="3"/>
    </row>
    <row r="144" spans="1:5">
      <c r="A144" s="4"/>
      <c r="B144" s="3"/>
    </row>
    <row r="145" spans="1:8">
      <c r="A145" s="4"/>
      <c r="B145" s="3"/>
    </row>
    <row r="146" spans="1:8">
      <c r="A146" s="4"/>
      <c r="B146" s="3"/>
      <c r="E146" s="6"/>
    </row>
    <row r="147" spans="1:8">
      <c r="A147" s="4"/>
      <c r="B147" s="3"/>
    </row>
    <row r="149" spans="1:8">
      <c r="A149" s="2"/>
      <c r="B149" s="2"/>
    </row>
    <row r="151" spans="1:8">
      <c r="A151" s="3"/>
      <c r="B151" s="3"/>
      <c r="F151" s="6"/>
      <c r="G151" s="6"/>
      <c r="H151" s="6"/>
    </row>
    <row r="152" spans="1:8">
      <c r="A152" s="4"/>
      <c r="B152" s="3"/>
    </row>
    <row r="153" spans="1:8">
      <c r="A153" s="4"/>
      <c r="B153" s="3"/>
    </row>
    <row r="154" spans="1:8">
      <c r="A154" s="4"/>
      <c r="B154" s="3"/>
    </row>
    <row r="155" spans="1:8">
      <c r="A155" s="4"/>
      <c r="B155" s="3"/>
    </row>
    <row r="156" spans="1:8">
      <c r="A156" s="4"/>
      <c r="B156" s="3"/>
      <c r="E156" s="6"/>
    </row>
    <row r="157" spans="1:8">
      <c r="A157" s="4"/>
      <c r="B157" s="3"/>
    </row>
    <row r="159" spans="1:8">
      <c r="A159" s="2"/>
      <c r="B159" s="2"/>
    </row>
    <row r="161" spans="1:11">
      <c r="A161" s="3"/>
      <c r="B161" s="3"/>
    </row>
    <row r="162" spans="1:11">
      <c r="A162" s="4"/>
      <c r="B162" s="3"/>
    </row>
    <row r="163" spans="1:11">
      <c r="A163" s="4"/>
      <c r="B163" s="3"/>
    </row>
    <row r="164" spans="1:11">
      <c r="A164" s="4"/>
      <c r="B164" s="3"/>
    </row>
    <row r="165" spans="1:11">
      <c r="A165" s="4"/>
      <c r="B165" s="3"/>
    </row>
    <row r="166" spans="1:11">
      <c r="A166" s="4"/>
      <c r="B166" s="3"/>
    </row>
    <row r="167" spans="1:11">
      <c r="A167" s="4"/>
      <c r="B167" s="3"/>
    </row>
    <row r="168" spans="1:11">
      <c r="A168" s="3"/>
      <c r="B168" s="3"/>
    </row>
    <row r="169" spans="1:11">
      <c r="A169" s="4"/>
      <c r="B169" s="3"/>
    </row>
    <row r="170" spans="1:11" s="19" customFormat="1">
      <c r="A170" s="4"/>
      <c r="B170" s="3"/>
      <c r="C170" s="11"/>
      <c r="D170" s="11"/>
      <c r="E170" s="11"/>
      <c r="F170" s="11"/>
      <c r="G170" s="11"/>
      <c r="H170" s="11"/>
      <c r="I170" s="11"/>
      <c r="J170" s="11"/>
      <c r="K170" s="11"/>
    </row>
    <row r="171" spans="1:11">
      <c r="A171" s="4"/>
      <c r="B171" s="3"/>
    </row>
    <row r="172" spans="1:11" s="19" customFormat="1">
      <c r="A172" s="4"/>
      <c r="B172" s="3"/>
      <c r="C172" s="11"/>
      <c r="D172" s="11"/>
      <c r="E172" s="11"/>
      <c r="F172" s="11"/>
      <c r="G172" s="11"/>
      <c r="H172" s="11"/>
      <c r="I172" s="11"/>
      <c r="J172" s="11"/>
      <c r="K172" s="11"/>
    </row>
    <row r="173" spans="1:11" s="19" customFormat="1">
      <c r="A173" s="4"/>
      <c r="B173" s="3"/>
      <c r="C173" s="11"/>
      <c r="D173" s="11"/>
      <c r="E173" s="11"/>
      <c r="F173" s="6"/>
    </row>
    <row r="174" spans="1:11" s="19" customFormat="1">
      <c r="A174" s="4"/>
      <c r="B174" s="3"/>
      <c r="C174" s="11"/>
      <c r="D174" s="11"/>
      <c r="E174" s="11"/>
      <c r="F174" s="6"/>
    </row>
    <row r="175" spans="1:11">
      <c r="A175" s="3"/>
      <c r="B175" s="3"/>
    </row>
    <row r="176" spans="1:11">
      <c r="A176" s="4"/>
      <c r="B176" s="3"/>
    </row>
    <row r="177" spans="1:2">
      <c r="A177" s="4"/>
      <c r="B177" s="3"/>
    </row>
    <row r="178" spans="1:2">
      <c r="A178" s="4"/>
      <c r="B178" s="3"/>
    </row>
    <row r="179" spans="1:2">
      <c r="A179" s="4"/>
      <c r="B179" s="3"/>
    </row>
    <row r="180" spans="1:2">
      <c r="A180" s="4"/>
      <c r="B180" s="3"/>
    </row>
    <row r="181" spans="1:2">
      <c r="A181" s="4"/>
      <c r="B181" s="3"/>
    </row>
    <row r="182" spans="1:2">
      <c r="A182" s="4"/>
      <c r="B182" s="3"/>
    </row>
    <row r="183" spans="1:2">
      <c r="A183" s="2"/>
      <c r="B183" s="2"/>
    </row>
    <row r="184" spans="1:2">
      <c r="A184" s="4"/>
      <c r="B184" s="3"/>
    </row>
    <row r="185" spans="1:2">
      <c r="A185" s="3"/>
      <c r="B185" s="3"/>
    </row>
    <row r="186" spans="1:2">
      <c r="A186" s="4"/>
      <c r="B186" s="3"/>
    </row>
    <row r="187" spans="1:2">
      <c r="A187" s="4"/>
      <c r="B187" s="3"/>
    </row>
    <row r="188" spans="1:2">
      <c r="A188" s="4"/>
      <c r="B188" s="3"/>
    </row>
    <row r="189" spans="1:2">
      <c r="A189" s="4"/>
      <c r="B189" s="3"/>
    </row>
    <row r="190" spans="1:2">
      <c r="A190" s="4"/>
      <c r="B190" s="3"/>
    </row>
    <row r="191" spans="1:2">
      <c r="A191" s="4"/>
      <c r="B191" s="3"/>
    </row>
    <row r="192" spans="1:2">
      <c r="A192" s="3"/>
      <c r="B192" s="3"/>
    </row>
    <row r="193" spans="1:2">
      <c r="A193" s="4"/>
      <c r="B193" s="3"/>
    </row>
    <row r="194" spans="1:2">
      <c r="A194" s="4"/>
      <c r="B194" s="3"/>
    </row>
    <row r="195" spans="1:2">
      <c r="A195" s="4"/>
      <c r="B195" s="3"/>
    </row>
    <row r="196" spans="1:2">
      <c r="A196" s="4"/>
      <c r="B196" s="3"/>
    </row>
    <row r="197" spans="1:2">
      <c r="A197" s="4"/>
      <c r="B197" s="3"/>
    </row>
    <row r="198" spans="1:2">
      <c r="A198" s="4"/>
      <c r="B198" s="3"/>
    </row>
    <row r="199" spans="1:2">
      <c r="A199" s="4"/>
      <c r="B199" s="3"/>
    </row>
    <row r="200" spans="1:2">
      <c r="A200" s="3"/>
      <c r="B200" s="3"/>
    </row>
    <row r="201" spans="1:2">
      <c r="A201" s="4"/>
      <c r="B201" s="3"/>
    </row>
    <row r="202" spans="1:2">
      <c r="A202" s="4"/>
      <c r="B202" s="3"/>
    </row>
    <row r="203" spans="1:2">
      <c r="A203" s="4"/>
      <c r="B203" s="3"/>
    </row>
    <row r="204" spans="1:2">
      <c r="A204" s="3"/>
      <c r="B204" s="3"/>
    </row>
    <row r="205" spans="1:2">
      <c r="A205" s="4"/>
      <c r="B205" s="3"/>
    </row>
    <row r="206" spans="1:2">
      <c r="A206" s="4"/>
      <c r="B206" s="3"/>
    </row>
    <row r="207" spans="1:2">
      <c r="A207" s="4"/>
      <c r="B207" s="3"/>
    </row>
    <row r="208" spans="1:2">
      <c r="A208" s="4"/>
      <c r="B208" s="3"/>
    </row>
    <row r="209" spans="1:11">
      <c r="A209" s="4"/>
      <c r="B209" s="3"/>
    </row>
    <row r="210" spans="1:11">
      <c r="A210" s="4"/>
      <c r="B210" s="3"/>
    </row>
    <row r="211" spans="1:11">
      <c r="A211" s="4"/>
      <c r="B211" s="3"/>
      <c r="D211" s="6"/>
    </row>
    <row r="212" spans="1:11">
      <c r="A212" s="4"/>
      <c r="B212" s="3"/>
    </row>
    <row r="213" spans="1:11">
      <c r="A213" s="3"/>
      <c r="B213" s="3"/>
    </row>
    <row r="214" spans="1:11">
      <c r="A214" s="4"/>
      <c r="B214" s="3"/>
      <c r="K214" s="6"/>
    </row>
    <row r="215" spans="1:11">
      <c r="A215" s="4"/>
      <c r="B215" s="3"/>
      <c r="K215" s="6"/>
    </row>
    <row r="216" spans="1:11">
      <c r="A216" s="4"/>
      <c r="B216" s="3"/>
      <c r="K216" s="6"/>
    </row>
    <row r="217" spans="1:11">
      <c r="A217" s="3"/>
      <c r="B217" s="3"/>
    </row>
    <row r="218" spans="1:11">
      <c r="A218" s="4"/>
      <c r="B218" s="3"/>
    </row>
    <row r="219" spans="1:11">
      <c r="A219" s="4"/>
      <c r="B219" s="3"/>
    </row>
    <row r="220" spans="1:11">
      <c r="A220" s="4"/>
      <c r="B220" s="3"/>
    </row>
    <row r="221" spans="1:11">
      <c r="A221" s="4"/>
      <c r="B221" s="3"/>
    </row>
    <row r="222" spans="1:11">
      <c r="A222" s="4"/>
      <c r="B222" s="3"/>
    </row>
    <row r="223" spans="1:11">
      <c r="A223" s="4"/>
      <c r="B223" s="3"/>
    </row>
    <row r="224" spans="1:11">
      <c r="A224" s="3"/>
      <c r="B224" s="3"/>
    </row>
    <row r="225" spans="1:2">
      <c r="A225" s="4"/>
      <c r="B225" s="3"/>
    </row>
    <row r="226" spans="1:2">
      <c r="A226" s="4"/>
      <c r="B226" s="3"/>
    </row>
    <row r="227" spans="1:2">
      <c r="A227" s="4"/>
      <c r="B227" s="3"/>
    </row>
    <row r="228" spans="1:2">
      <c r="A228" s="4"/>
      <c r="B228" s="3"/>
    </row>
    <row r="229" spans="1:2">
      <c r="A229" s="4"/>
      <c r="B229" s="3"/>
    </row>
    <row r="230" spans="1:2">
      <c r="A230" s="4"/>
      <c r="B230" s="3"/>
    </row>
    <row r="231" spans="1:2">
      <c r="A231" s="4"/>
      <c r="B231" s="3"/>
    </row>
    <row r="232" spans="1:2">
      <c r="A232" s="4"/>
      <c r="B232" s="3"/>
    </row>
    <row r="233" spans="1:2">
      <c r="A233" s="4"/>
      <c r="B233" s="3"/>
    </row>
    <row r="234" spans="1:2">
      <c r="A234" s="4"/>
      <c r="B234" s="3"/>
    </row>
    <row r="235" spans="1:2">
      <c r="A235" s="2"/>
      <c r="B235" s="2"/>
    </row>
    <row r="236" spans="1:2">
      <c r="A236" s="4"/>
      <c r="B236" s="3"/>
    </row>
    <row r="237" spans="1:2">
      <c r="A237" s="3"/>
      <c r="B237" s="3"/>
    </row>
    <row r="238" spans="1:2">
      <c r="A238" s="4"/>
      <c r="B238" s="3"/>
    </row>
    <row r="239" spans="1:2">
      <c r="A239" s="4"/>
      <c r="B239" s="3"/>
    </row>
    <row r="240" spans="1:2">
      <c r="A240" s="4"/>
      <c r="B240" s="3"/>
    </row>
    <row r="241" spans="1:9">
      <c r="A241" s="3"/>
      <c r="B241" s="3"/>
    </row>
    <row r="242" spans="1:9">
      <c r="A242" s="4"/>
      <c r="B242" s="3"/>
    </row>
    <row r="243" spans="1:9">
      <c r="A243" s="4"/>
      <c r="B243" s="3"/>
    </row>
    <row r="244" spans="1:9">
      <c r="A244" s="4"/>
      <c r="B244" s="3"/>
    </row>
    <row r="245" spans="1:9">
      <c r="A245" s="4"/>
      <c r="B245" s="3"/>
    </row>
    <row r="246" spans="1:9">
      <c r="A246" s="3"/>
      <c r="B246" s="3"/>
    </row>
    <row r="247" spans="1:9">
      <c r="A247" s="4"/>
      <c r="B247" s="3"/>
    </row>
    <row r="248" spans="1:9">
      <c r="A248" s="4"/>
      <c r="B248" s="3"/>
    </row>
    <row r="249" spans="1:9">
      <c r="A249" s="4"/>
      <c r="B249" s="3"/>
      <c r="I249" s="6"/>
    </row>
    <row r="250" spans="1:9">
      <c r="A250" s="4"/>
      <c r="B250" s="3"/>
    </row>
    <row r="251" spans="1:9">
      <c r="A251" s="3"/>
      <c r="B251" s="3"/>
    </row>
    <row r="252" spans="1:9">
      <c r="A252" s="4"/>
      <c r="B252" s="3"/>
    </row>
    <row r="253" spans="1:9">
      <c r="A253" s="4"/>
      <c r="B253" s="3"/>
    </row>
    <row r="254" spans="1:9">
      <c r="A254" s="4"/>
      <c r="B254" s="3"/>
    </row>
    <row r="255" spans="1:9">
      <c r="A255" s="4"/>
      <c r="B255" s="3"/>
    </row>
    <row r="256" spans="1:9">
      <c r="A256" s="4"/>
      <c r="B256" s="3"/>
    </row>
    <row r="257" spans="1:2">
      <c r="A257" s="4"/>
      <c r="B257" s="3"/>
    </row>
    <row r="258" spans="1:2">
      <c r="A258" s="3"/>
      <c r="B258" s="3"/>
    </row>
    <row r="259" spans="1:2">
      <c r="A259" s="4"/>
      <c r="B259" s="3"/>
    </row>
    <row r="260" spans="1:2">
      <c r="A260" s="4"/>
      <c r="B260" s="3"/>
    </row>
    <row r="261" spans="1:2">
      <c r="A261" s="4"/>
      <c r="B261" s="3"/>
    </row>
    <row r="262" spans="1:2">
      <c r="A262" s="4"/>
      <c r="B262" s="3"/>
    </row>
    <row r="263" spans="1:2">
      <c r="A263" s="4"/>
      <c r="B263" s="3"/>
    </row>
    <row r="264" spans="1:2">
      <c r="A264" s="3"/>
      <c r="B264" s="3"/>
    </row>
    <row r="265" spans="1:2">
      <c r="A265" s="4"/>
      <c r="B265" s="3"/>
    </row>
    <row r="266" spans="1:2">
      <c r="A266" s="4"/>
      <c r="B266" s="3"/>
    </row>
    <row r="267" spans="1:2">
      <c r="A267" s="4"/>
      <c r="B267" s="3"/>
    </row>
    <row r="268" spans="1:2" ht="24.75" customHeight="1">
      <c r="A268" s="3"/>
      <c r="B268" s="3"/>
    </row>
    <row r="269" spans="1:2" ht="12.75" customHeight="1">
      <c r="A269" s="3"/>
      <c r="B269" s="3"/>
    </row>
    <row r="270" spans="1:2" ht="12.75" customHeight="1">
      <c r="A270" s="3"/>
      <c r="B270" s="3"/>
    </row>
    <row r="271" spans="1:2">
      <c r="A271" s="3"/>
      <c r="B271" s="3"/>
    </row>
    <row r="272" spans="1:2">
      <c r="A272" s="4"/>
      <c r="B272" s="3"/>
    </row>
    <row r="273" spans="1:5">
      <c r="A273" s="4"/>
      <c r="B273" s="3"/>
    </row>
    <row r="274" spans="1:5">
      <c r="A274" s="4"/>
      <c r="B274" s="3"/>
    </row>
    <row r="275" spans="1:5">
      <c r="A275" s="4"/>
      <c r="B275" s="3"/>
    </row>
    <row r="276" spans="1:5">
      <c r="A276" s="4"/>
      <c r="B276" s="3"/>
    </row>
    <row r="277" spans="1:5">
      <c r="A277" s="4"/>
      <c r="B277" s="3"/>
    </row>
    <row r="278" spans="1:5">
      <c r="A278" s="3"/>
      <c r="B278" s="3"/>
    </row>
    <row r="279" spans="1:5">
      <c r="A279" s="4"/>
      <c r="B279" s="3"/>
    </row>
    <row r="280" spans="1:5">
      <c r="A280" s="4"/>
      <c r="B280" s="3"/>
    </row>
    <row r="281" spans="1:5">
      <c r="A281" s="4"/>
      <c r="B281" s="3"/>
    </row>
    <row r="282" spans="1:5">
      <c r="A282" s="4"/>
      <c r="B282" s="3"/>
    </row>
    <row r="283" spans="1:5">
      <c r="A283" s="4"/>
      <c r="B283" s="3"/>
    </row>
    <row r="284" spans="1:5">
      <c r="A284" s="4"/>
      <c r="B284" s="3"/>
    </row>
    <row r="285" spans="1:5">
      <c r="A285" s="3"/>
      <c r="B285" s="3"/>
      <c r="E285" s="28"/>
    </row>
    <row r="286" spans="1:5">
      <c r="A286" s="4"/>
      <c r="B286" s="3"/>
    </row>
    <row r="287" spans="1:5">
      <c r="A287" s="4"/>
      <c r="B287" s="3"/>
    </row>
    <row r="288" spans="1:5">
      <c r="A288" s="4"/>
      <c r="B288" s="3"/>
    </row>
    <row r="289" spans="1:5">
      <c r="A289" s="4"/>
      <c r="B289" s="3"/>
      <c r="E289" s="30"/>
    </row>
    <row r="290" spans="1:5">
      <c r="A290" s="4"/>
      <c r="B290" s="3"/>
    </row>
    <row r="291" spans="1:5">
      <c r="A291" s="3"/>
      <c r="B291" s="3"/>
    </row>
    <row r="292" spans="1:5">
      <c r="A292" s="4"/>
      <c r="B292" s="3"/>
    </row>
    <row r="293" spans="1:5">
      <c r="A293" s="4"/>
      <c r="B293" s="3"/>
    </row>
    <row r="294" spans="1:5">
      <c r="A294" s="4"/>
      <c r="B294" s="3"/>
    </row>
    <row r="295" spans="1:5">
      <c r="A295" s="4"/>
      <c r="B295" s="3"/>
    </row>
    <row r="296" spans="1:5">
      <c r="A296" s="4"/>
      <c r="B296" s="3"/>
    </row>
    <row r="297" spans="1:5">
      <c r="A297" s="4"/>
      <c r="B297" s="3"/>
    </row>
    <row r="298" spans="1:5">
      <c r="A298" s="4"/>
      <c r="B298" s="3"/>
    </row>
    <row r="299" spans="1:5">
      <c r="A299" s="3"/>
      <c r="B299" s="3"/>
    </row>
    <row r="300" spans="1:5">
      <c r="A300" s="4"/>
      <c r="B300" s="3"/>
    </row>
    <row r="301" spans="1:5">
      <c r="A301" s="4"/>
      <c r="B301" s="3"/>
    </row>
    <row r="302" spans="1:5">
      <c r="A302" s="4"/>
      <c r="B302" s="3"/>
    </row>
    <row r="303" spans="1:5">
      <c r="A303" s="3"/>
      <c r="B303" s="3"/>
    </row>
    <row r="304" spans="1:5">
      <c r="A304" s="4"/>
      <c r="B304" s="3"/>
    </row>
    <row r="305" spans="1:2">
      <c r="A305" s="4"/>
      <c r="B305" s="3"/>
    </row>
    <row r="306" spans="1:2">
      <c r="A306" s="4"/>
      <c r="B306" s="3"/>
    </row>
  </sheetData>
  <phoneticPr fontId="2" type="noConversion"/>
  <pageMargins left="0.75" right="0.75" top="1" bottom="1" header="0.5" footer="0.5"/>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T1-1a. Medical</vt:lpstr>
      <vt:lpstr>T1-1b. Medical index</vt:lpstr>
      <vt:lpstr>T1-1c. Medical table</vt:lpstr>
      <vt:lpstr>T1-2a. Dental</vt:lpstr>
      <vt:lpstr>T1-2b. Dental index</vt:lpstr>
      <vt:lpstr>T1-3a. Paramedical</vt:lpstr>
      <vt:lpstr>T1-3b. Paramedical index</vt:lpstr>
      <vt:lpstr>T1-4. Country summary index</vt:lpstr>
      <vt:lpstr>T1-5. Country summary %</vt:lpstr>
    </vt:vector>
  </TitlesOfParts>
  <Company>APSEG ANU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Phillipad</dc:creator>
  <cp:lastModifiedBy>Misa</cp:lastModifiedBy>
  <cp:lastPrinted>2009-03-25T01:21:02Z</cp:lastPrinted>
  <dcterms:created xsi:type="dcterms:W3CDTF">2008-12-21T22:57:02Z</dcterms:created>
  <dcterms:modified xsi:type="dcterms:W3CDTF">2011-06-21T09:52:49Z</dcterms:modified>
</cp:coreProperties>
</file>